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E:\רשות המיסים\"/>
    </mc:Choice>
  </mc:AlternateContent>
  <workbookProtection workbookAlgorithmName="SHA-512" workbookHashValue="/mIhiM0/RFz34x4ZD469EUKL6zTg6TkqBf48yGnw+15Vm0PZ8sym0WVfVs00kcvvBuPECUCRsSfUUbqBYeQNlA==" workbookSaltValue="DWXbmY9mbk7JMWqQv69RYw==" workbookSpinCount="100000" lockStructure="1"/>
  <bookViews>
    <workbookView xWindow="0" yWindow="0" windowWidth="20490" windowHeight="7680" tabRatio="843"/>
  </bookViews>
  <sheets>
    <sheet name="נתוני העובד" sheetId="13" r:id="rId1"/>
    <sheet name="טבלאות שכר חוזה כלכלנים" sheetId="9" state="hidden" r:id="rId2"/>
    <sheet name="2020" sheetId="14" state="hidden" r:id="rId3"/>
    <sheet name="2019" sheetId="1" state="hidden" r:id="rId4"/>
    <sheet name="2018" sheetId="2" state="hidden" r:id="rId5"/>
    <sheet name="2017" sheetId="3" state="hidden" r:id="rId6"/>
    <sheet name="2016" sheetId="4" state="hidden" r:id="rId7"/>
    <sheet name="2015" sheetId="5" state="hidden" r:id="rId8"/>
    <sheet name="2014" sheetId="6" state="hidden" r:id="rId9"/>
    <sheet name="2013" sheetId="7" state="hidden" r:id="rId10"/>
    <sheet name="גיליון מרכז הפרשים" sheetId="12" state="hidden" r:id="rId11"/>
  </sheets>
  <definedNames>
    <definedName name="_xlnm.Print_Area" localSheetId="0">'נתוני העובד'!$B$8:$H$97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4" l="1"/>
  <c r="D16" i="7"/>
  <c r="E16" i="7"/>
  <c r="F16" i="7"/>
  <c r="C16" i="7"/>
  <c r="O21" i="1"/>
  <c r="B15" i="14"/>
  <c r="B15" i="1"/>
  <c r="B15" i="2"/>
  <c r="B15" i="3"/>
  <c r="B15" i="4"/>
  <c r="B15" i="5"/>
  <c r="B15" i="6"/>
  <c r="B15" i="7"/>
  <c r="D3" i="7"/>
  <c r="D3" i="6"/>
  <c r="D3" i="5"/>
  <c r="D3" i="4"/>
  <c r="D3" i="3"/>
  <c r="D3" i="2"/>
  <c r="D3" i="1"/>
  <c r="G12" i="7"/>
  <c r="G16" i="7" s="1"/>
  <c r="H12" i="7"/>
  <c r="H16" i="7" s="1"/>
  <c r="I12" i="7"/>
  <c r="I16" i="7" s="1"/>
  <c r="J12" i="7"/>
  <c r="J16" i="7" s="1"/>
  <c r="K12" i="7"/>
  <c r="K16" i="7" s="1"/>
  <c r="L12" i="7"/>
  <c r="L16" i="7" s="1"/>
  <c r="M12" i="7"/>
  <c r="M16" i="7" s="1"/>
  <c r="N12" i="7"/>
  <c r="N16" i="7" s="1"/>
  <c r="C12" i="6"/>
  <c r="C16" i="6" s="1"/>
  <c r="D12" i="6"/>
  <c r="D16" i="6" s="1"/>
  <c r="E12" i="6"/>
  <c r="E16" i="6" s="1"/>
  <c r="F12" i="6"/>
  <c r="F16" i="6" s="1"/>
  <c r="G12" i="6"/>
  <c r="G16" i="6" s="1"/>
  <c r="H12" i="6"/>
  <c r="H16" i="6" s="1"/>
  <c r="I12" i="6"/>
  <c r="I16" i="6" s="1"/>
  <c r="J12" i="6"/>
  <c r="J16" i="6" s="1"/>
  <c r="K12" i="6"/>
  <c r="K16" i="6" s="1"/>
  <c r="L12" i="6"/>
  <c r="L16" i="6" s="1"/>
  <c r="M12" i="6"/>
  <c r="M16" i="6" s="1"/>
  <c r="N12" i="6"/>
  <c r="N16" i="6" s="1"/>
  <c r="C12" i="5"/>
  <c r="C16" i="5" s="1"/>
  <c r="D12" i="5"/>
  <c r="D16" i="5" s="1"/>
  <c r="E12" i="5"/>
  <c r="E16" i="5" s="1"/>
  <c r="F12" i="5"/>
  <c r="F16" i="5" s="1"/>
  <c r="G12" i="5"/>
  <c r="G16" i="5" s="1"/>
  <c r="H12" i="5"/>
  <c r="H16" i="5" s="1"/>
  <c r="I12" i="5"/>
  <c r="I16" i="5" s="1"/>
  <c r="J12" i="5"/>
  <c r="J16" i="5" s="1"/>
  <c r="K12" i="5"/>
  <c r="K16" i="5" s="1"/>
  <c r="L12" i="5"/>
  <c r="L16" i="5" s="1"/>
  <c r="M12" i="5"/>
  <c r="M16" i="5" s="1"/>
  <c r="N12" i="5"/>
  <c r="N16" i="5" s="1"/>
  <c r="C12" i="4"/>
  <c r="C16" i="4" s="1"/>
  <c r="D12" i="4"/>
  <c r="D16" i="4" s="1"/>
  <c r="E12" i="4"/>
  <c r="E16" i="4" s="1"/>
  <c r="F12" i="4"/>
  <c r="F16" i="4" s="1"/>
  <c r="G12" i="4"/>
  <c r="H12" i="4"/>
  <c r="I12" i="4"/>
  <c r="J12" i="4"/>
  <c r="K12" i="4"/>
  <c r="L12" i="4"/>
  <c r="M12" i="4"/>
  <c r="N12" i="4"/>
  <c r="C12" i="3"/>
  <c r="D12" i="3"/>
  <c r="E12" i="3"/>
  <c r="F12" i="3"/>
  <c r="G12" i="3"/>
  <c r="H12" i="3"/>
  <c r="I12" i="3"/>
  <c r="J12" i="3"/>
  <c r="K12" i="3"/>
  <c r="L12" i="3"/>
  <c r="M12" i="3"/>
  <c r="N12" i="3"/>
  <c r="C12" i="2"/>
  <c r="D12" i="2"/>
  <c r="E12" i="2"/>
  <c r="F12" i="2"/>
  <c r="G12" i="2"/>
  <c r="H12" i="2"/>
  <c r="I12" i="2"/>
  <c r="J12" i="2"/>
  <c r="K12" i="2"/>
  <c r="L12" i="2"/>
  <c r="M12" i="2"/>
  <c r="N12" i="2"/>
  <c r="C12" i="1"/>
  <c r="D12" i="1"/>
  <c r="E12" i="1"/>
  <c r="F12" i="1"/>
  <c r="G12" i="1"/>
  <c r="H12" i="1"/>
  <c r="I12" i="1"/>
  <c r="J12" i="1"/>
  <c r="K12" i="1"/>
  <c r="L12" i="1"/>
  <c r="M12" i="1"/>
  <c r="N12" i="1"/>
  <c r="C12" i="14"/>
  <c r="D12" i="14"/>
  <c r="E12" i="14"/>
  <c r="F12" i="14"/>
  <c r="N12" i="14"/>
  <c r="M12" i="14"/>
  <c r="L12" i="14"/>
  <c r="K12" i="14"/>
  <c r="J12" i="14"/>
  <c r="I12" i="14"/>
  <c r="H12" i="14"/>
  <c r="G12" i="14"/>
  <c r="O10" i="14"/>
  <c r="O21" i="14" s="1"/>
  <c r="F15" i="14" l="1"/>
  <c r="F16" i="14" s="1"/>
  <c r="C15" i="7"/>
  <c r="E15" i="14"/>
  <c r="E16" i="14" s="1"/>
  <c r="C15" i="14"/>
  <c r="D15" i="14"/>
  <c r="D16" i="14" s="1"/>
  <c r="D15" i="7"/>
  <c r="C15" i="1"/>
  <c r="C16" i="1" s="1"/>
  <c r="O15" i="14" l="1"/>
  <c r="C16" i="14"/>
  <c r="O16" i="14" s="1"/>
  <c r="D15" i="1"/>
  <c r="D16" i="1" s="1"/>
  <c r="O20" i="14" l="1"/>
  <c r="D4" i="12"/>
  <c r="O18" i="14"/>
  <c r="N15" i="7"/>
  <c r="M15" i="7"/>
  <c r="L15" i="7"/>
  <c r="K15" i="7"/>
  <c r="J15" i="7"/>
  <c r="I15" i="7"/>
  <c r="H15" i="7"/>
  <c r="G15" i="7"/>
  <c r="F15" i="7"/>
  <c r="E15" i="7"/>
  <c r="F12" i="7"/>
  <c r="E12" i="7"/>
  <c r="D12" i="7"/>
  <c r="C12" i="7"/>
  <c r="O10" i="7"/>
  <c r="O21" i="7" s="1"/>
  <c r="N15" i="6"/>
  <c r="M15" i="6"/>
  <c r="L15" i="6"/>
  <c r="K15" i="6"/>
  <c r="J15" i="6"/>
  <c r="I15" i="6"/>
  <c r="H15" i="6"/>
  <c r="G15" i="6"/>
  <c r="F15" i="6"/>
  <c r="E15" i="6"/>
  <c r="D15" i="6"/>
  <c r="C15" i="6"/>
  <c r="O10" i="6"/>
  <c r="O21" i="6" s="1"/>
  <c r="N15" i="5"/>
  <c r="M15" i="5"/>
  <c r="L15" i="5"/>
  <c r="K15" i="5"/>
  <c r="J15" i="5"/>
  <c r="I15" i="5"/>
  <c r="H15" i="5"/>
  <c r="G15" i="5"/>
  <c r="F15" i="5"/>
  <c r="E15" i="5"/>
  <c r="D15" i="5"/>
  <c r="C15" i="5"/>
  <c r="O10" i="5"/>
  <c r="O21" i="5" s="1"/>
  <c r="N15" i="4"/>
  <c r="N16" i="4" s="1"/>
  <c r="M15" i="4"/>
  <c r="M16" i="4" s="1"/>
  <c r="L15" i="4"/>
  <c r="L16" i="4" s="1"/>
  <c r="K15" i="4"/>
  <c r="K16" i="4" s="1"/>
  <c r="J15" i="4"/>
  <c r="J16" i="4" s="1"/>
  <c r="I15" i="4"/>
  <c r="I16" i="4" s="1"/>
  <c r="H15" i="4"/>
  <c r="H16" i="4" s="1"/>
  <c r="G15" i="4"/>
  <c r="G16" i="4" s="1"/>
  <c r="F15" i="4"/>
  <c r="E15" i="4"/>
  <c r="D15" i="4"/>
  <c r="C15" i="4"/>
  <c r="O10" i="4"/>
  <c r="O21" i="4" s="1"/>
  <c r="N15" i="3"/>
  <c r="N16" i="3" s="1"/>
  <c r="M15" i="3"/>
  <c r="M16" i="3" s="1"/>
  <c r="L15" i="3"/>
  <c r="L16" i="3" s="1"/>
  <c r="K15" i="3"/>
  <c r="K16" i="3" s="1"/>
  <c r="J15" i="3"/>
  <c r="J16" i="3" s="1"/>
  <c r="I15" i="3"/>
  <c r="I16" i="3" s="1"/>
  <c r="H15" i="3"/>
  <c r="H16" i="3" s="1"/>
  <c r="G15" i="3"/>
  <c r="G16" i="3" s="1"/>
  <c r="F15" i="3"/>
  <c r="F16" i="3" s="1"/>
  <c r="E15" i="3"/>
  <c r="E16" i="3" s="1"/>
  <c r="D15" i="3"/>
  <c r="D16" i="3" s="1"/>
  <c r="C15" i="3"/>
  <c r="C16" i="3" s="1"/>
  <c r="O10" i="3"/>
  <c r="O21" i="3" s="1"/>
  <c r="N15" i="2"/>
  <c r="N16" i="2" s="1"/>
  <c r="M15" i="2"/>
  <c r="M16" i="2" s="1"/>
  <c r="L15" i="2"/>
  <c r="L16" i="2" s="1"/>
  <c r="K15" i="2"/>
  <c r="K16" i="2" s="1"/>
  <c r="J15" i="2"/>
  <c r="J16" i="2" s="1"/>
  <c r="I15" i="2"/>
  <c r="I16" i="2" s="1"/>
  <c r="H15" i="2"/>
  <c r="H16" i="2" s="1"/>
  <c r="G15" i="2"/>
  <c r="G16" i="2" s="1"/>
  <c r="F15" i="2"/>
  <c r="F16" i="2" s="1"/>
  <c r="E15" i="2"/>
  <c r="E16" i="2" s="1"/>
  <c r="D15" i="2"/>
  <c r="D16" i="2" s="1"/>
  <c r="C15" i="2"/>
  <c r="C16" i="2" s="1"/>
  <c r="O10" i="2"/>
  <c r="O21" i="2" s="1"/>
  <c r="E15" i="1"/>
  <c r="E16" i="1" s="1"/>
  <c r="F15" i="1"/>
  <c r="F16" i="1" s="1"/>
  <c r="G15" i="1"/>
  <c r="G16" i="1" s="1"/>
  <c r="H15" i="1"/>
  <c r="H16" i="1" s="1"/>
  <c r="I15" i="1"/>
  <c r="I16" i="1" s="1"/>
  <c r="J15" i="1"/>
  <c r="J16" i="1" s="1"/>
  <c r="K15" i="1"/>
  <c r="K16" i="1" s="1"/>
  <c r="L15" i="1"/>
  <c r="L16" i="1" s="1"/>
  <c r="M15" i="1"/>
  <c r="M16" i="1" s="1"/>
  <c r="N15" i="1"/>
  <c r="N16" i="1" s="1"/>
  <c r="O23" i="14" l="1"/>
  <c r="D7" i="12"/>
  <c r="D5" i="12"/>
  <c r="O16" i="7"/>
  <c r="K4" i="12" s="1"/>
  <c r="O15" i="7"/>
  <c r="O16" i="6"/>
  <c r="J4" i="12" s="1"/>
  <c r="O15" i="2"/>
  <c r="O16" i="2"/>
  <c r="O15" i="1"/>
  <c r="O16" i="5"/>
  <c r="I4" i="12" s="1"/>
  <c r="O15" i="6"/>
  <c r="O15" i="5"/>
  <c r="O16" i="4"/>
  <c r="H4" i="12" s="1"/>
  <c r="O15" i="4"/>
  <c r="O16" i="3"/>
  <c r="O15" i="3"/>
  <c r="D8" i="12" l="1"/>
  <c r="O18" i="6"/>
  <c r="J5" i="12" s="1"/>
  <c r="O20" i="6"/>
  <c r="J7" i="12" s="1"/>
  <c r="O18" i="5"/>
  <c r="O20" i="5"/>
  <c r="I7" i="12" s="1"/>
  <c r="O18" i="7"/>
  <c r="O20" i="7"/>
  <c r="K7" i="12" s="1"/>
  <c r="O18" i="4"/>
  <c r="O20" i="4"/>
  <c r="H7" i="12" s="1"/>
  <c r="O20" i="3"/>
  <c r="G7" i="12" s="1"/>
  <c r="G4" i="12"/>
  <c r="O18" i="3"/>
  <c r="G5" i="12" s="1"/>
  <c r="O20" i="2"/>
  <c r="F7" i="12" s="1"/>
  <c r="F4" i="12"/>
  <c r="O18" i="2"/>
  <c r="F5" i="12" s="1"/>
  <c r="O10" i="1"/>
  <c r="J8" i="12" l="1"/>
  <c r="G8" i="12"/>
  <c r="F8" i="12"/>
  <c r="O23" i="6"/>
  <c r="O23" i="3"/>
  <c r="O23" i="7"/>
  <c r="K5" i="12"/>
  <c r="K8" i="12" s="1"/>
  <c r="O23" i="2"/>
  <c r="O23" i="4"/>
  <c r="H5" i="12"/>
  <c r="H8" i="12" s="1"/>
  <c r="O23" i="5"/>
  <c r="I5" i="12"/>
  <c r="I8" i="12" s="1"/>
  <c r="O16" i="1"/>
  <c r="O18" i="1" s="1"/>
  <c r="E5" i="12" l="1"/>
  <c r="O20" i="1"/>
  <c r="E7" i="12" s="1"/>
  <c r="E4" i="12"/>
  <c r="E8" i="12" l="1"/>
  <c r="L8" i="12" s="1"/>
  <c r="G14" i="13" s="1"/>
  <c r="O23" i="1"/>
</calcChain>
</file>

<file path=xl/comments1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2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3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4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5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6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7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comments8.xml><?xml version="1.0" encoding="utf-8"?>
<comments xmlns="http://schemas.openxmlformats.org/spreadsheetml/2006/main">
  <authors>
    <author>REVITAL</author>
  </authors>
  <commentList>
    <comment ref="L7" authorId="0" shapeId="0">
      <text>
        <r>
          <rPr>
            <sz val="9"/>
            <color indexed="81"/>
            <rFont val="Tahoma"/>
            <family val="2"/>
          </rPr>
          <t xml:space="preserve">
חריג: הורידו 2 ימי שביתה. אם היינו בחוזה כלכלנים לא היינו צריכים לשבות ולא היו מורידים לנו כי בחוזה כלכלנים לא כפופים לוועד.</t>
        </r>
      </text>
    </comment>
  </commentList>
</comments>
</file>

<file path=xl/sharedStrings.xml><?xml version="1.0" encoding="utf-8"?>
<sst xmlns="http://schemas.openxmlformats.org/spreadsheetml/2006/main" count="406" uniqueCount="101">
  <si>
    <t>חוזה כלכלנים חישוב הפרשי שכר</t>
  </si>
  <si>
    <t>שנת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</si>
  <si>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</si>
  <si>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</si>
  <si>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</si>
  <si>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</si>
  <si>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</si>
  <si>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</si>
  <si>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</si>
  <si>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</si>
  <si>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</si>
  <si>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</si>
  <si>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</si>
  <si>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</si>
  <si>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יסוד משולב</t>
  </si>
  <si>
    <t>תוספות</t>
  </si>
  <si>
    <t>פרמייה</t>
  </si>
  <si>
    <t>סה"כ</t>
  </si>
  <si>
    <t>מצטבר</t>
  </si>
  <si>
    <t>דרגה</t>
  </si>
  <si>
    <t>בחוזה כלכלנים מקבלים קצובת הבראה מוגדלת וביגוד</t>
  </si>
  <si>
    <t>השלמה לקרן השתלמות</t>
  </si>
  <si>
    <t>7.5% חלק המעביד</t>
  </si>
  <si>
    <t>הפרשת מעביד לקרן השתלמות על רכיב הפרמייה</t>
  </si>
  <si>
    <t>הערה: על הפרמייה לא מפרישים לנו לקרן השתלמות</t>
  </si>
  <si>
    <t>חלק המעביד:</t>
  </si>
  <si>
    <t>חלק המעביד</t>
  </si>
  <si>
    <t>כולל מרכיב פיצויים</t>
  </si>
  <si>
    <t>חושב ביחד עם ההפרשה לפנסיה.</t>
  </si>
  <si>
    <t>שעות נוספות</t>
  </si>
  <si>
    <t>שם דרגה</t>
  </si>
  <si>
    <t>39א</t>
  </si>
  <si>
    <t>39ב</t>
  </si>
  <si>
    <t>40א</t>
  </si>
  <si>
    <t>40ב</t>
  </si>
  <si>
    <t>41א</t>
  </si>
  <si>
    <t>41ב</t>
  </si>
  <si>
    <t>42א</t>
  </si>
  <si>
    <t>42ב</t>
  </si>
  <si>
    <t>43א</t>
  </si>
  <si>
    <t>43ב</t>
  </si>
  <si>
    <t>הפרש שכר בגין הפקדות לפנסיה ופיצויים</t>
  </si>
  <si>
    <t>הפרשי שכר בגין הפקדות לקה"ל</t>
  </si>
  <si>
    <t>סה"כ שכר נומינלי בחסר</t>
  </si>
  <si>
    <t>נתוני שיעורי הפקדות לעובדי מדינה ניתן למצוא  במדריך למנהל משאבי אנוש בשירות המדינה-פנסיה צוברת חדש-gov/il</t>
  </si>
  <si>
    <t>א= גמול א</t>
  </si>
  <si>
    <t>ב= גמול א+ב</t>
  </si>
  <si>
    <t>סה"כ הפרשים</t>
  </si>
  <si>
    <t>גיליון מרכז הפרשים</t>
  </si>
  <si>
    <t>תאריך קובע:</t>
  </si>
  <si>
    <t>1.11.2012</t>
  </si>
  <si>
    <t>תאריך קובע</t>
  </si>
  <si>
    <t>תאריך התחלת עבודה של העובד</t>
  </si>
  <si>
    <t xml:space="preserve">שכר כלכלנים לפי דרגה ותאריך התחלת עבודה </t>
  </si>
  <si>
    <t>שכר לפי דרגה</t>
  </si>
  <si>
    <t>הערה: צריך לשים לב אם הדרגה משתנה במהלך השנה ולעדכן בהתאם.</t>
  </si>
  <si>
    <t>הפרש</t>
  </si>
  <si>
    <t>דרגה בשנת מס נוכחית</t>
  </si>
  <si>
    <t>יש לשים לב אם הדרגה השתנתה במהלך השנה!</t>
  </si>
  <si>
    <t>ואז לעדכן את נוסחת הIF בשילוב VLOOKUP בהתאמה או להזין ידנית את השכר.</t>
  </si>
  <si>
    <t>ממלאים רק אם התחלת לעבוד לפני 1.11.2012</t>
  </si>
  <si>
    <t>יש להזין נתון זה!</t>
  </si>
  <si>
    <t>התאריך ממנו נכנסים לחוזה 551  ואין אפשרות למי שנכנס  החל מתאריך זה להיות בחוזה 514</t>
  </si>
  <si>
    <t>דרגה בשנת 2013</t>
  </si>
  <si>
    <t>דרגה בשנת 2014</t>
  </si>
  <si>
    <t>דרגה בשנת 2015</t>
  </si>
  <si>
    <t>דרגה בשנת 2016</t>
  </si>
  <si>
    <t>דרגה בשנת 2017</t>
  </si>
  <si>
    <t>דרגה בשנת 2018</t>
  </si>
  <si>
    <t>דרגה בשנת 2019</t>
  </si>
  <si>
    <t>דרגה בשנת 2020</t>
  </si>
  <si>
    <t>סה"כ הפרשי שכר שמגיע לעובד</t>
  </si>
  <si>
    <t>36א</t>
  </si>
  <si>
    <t>36ב</t>
  </si>
  <si>
    <t>37א</t>
  </si>
  <si>
    <t>37ב</t>
  </si>
  <si>
    <t>38א</t>
  </si>
  <si>
    <t>38ב</t>
  </si>
  <si>
    <t>שם העובד:</t>
  </si>
  <si>
    <t>ת.ז.</t>
  </si>
  <si>
    <t>כתובת:</t>
  </si>
  <si>
    <t>משרד שומה:</t>
  </si>
  <si>
    <t>פלאפון:</t>
  </si>
  <si>
    <t>מועד תחילת עבודה ברשות המיסים:</t>
  </si>
  <si>
    <t xml:space="preserve">עובד יקר, </t>
  </si>
  <si>
    <t>(1</t>
  </si>
  <si>
    <t>(2</t>
  </si>
  <si>
    <t>(3</t>
  </si>
  <si>
    <t>א = גמול א'</t>
  </si>
  <si>
    <t>ב = גמול ב'</t>
  </si>
  <si>
    <t>נתוני דרגות (כולל גמולים):</t>
  </si>
  <si>
    <t>שכר בפועל להשוואה: יסוד משולב+תוספות (ללא פרמיה):</t>
  </si>
  <si>
    <t>ראה הערה 2</t>
  </si>
  <si>
    <t>(4</t>
  </si>
  <si>
    <t>(5</t>
  </si>
  <si>
    <t>נתוני דרגות יוזנו לפי הדרגה הגבוהה במהלך השנה;</t>
  </si>
  <si>
    <t>נא למלא את כל התאים המסומנים בצהוב;</t>
  </si>
  <si>
    <t>ללא הזנת הפרטים האישיים הפרשי השכר לא יחושבו;</t>
  </si>
  <si>
    <t>דמי הבראה ותוספת ביגוד אינם רלוונטיים לחישוב;</t>
  </si>
  <si>
    <t>את האקסל נא לשלוח לכתובת</t>
  </si>
  <si>
    <t>ahdut@histadrut.net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</si>
</sst>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[$-1010000]d/m/yy;@"/>
    <numFmt numFmtId="166" formatCode="[$-1000000]00000000\-0"/>
    <numFmt numFmtId="167" formatCode="[&lt;=9999999][$-1000000]###\-####;[$-1000000]\(###\)\ ###\-####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sz val="11"/>
      <color rgb="FF002060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7"/>
      <name val="Arial"/>
      <family val="2"/>
      <charset val="177"/>
      <scheme val="minor"/>
    </font>
    <font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6"/>
      <color theme="1"/>
      <name val="Arial"/>
      <family val="2"/>
      <charset val="177"/>
      <scheme val="minor"/>
    </font>
    <font>
      <sz val="26"/>
      <color rgb="FF00206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u/>
      <sz val="26"/>
      <color theme="10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3" fontId="0" fillId="0" borderId="0" xfId="0" applyNumberFormat="1"/>
    <xf numFmtId="164" fontId="0" fillId="0" borderId="0" xfId="1" applyNumberFormat="1" applyFont="1"/>
    <xf numFmtId="3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10" fontId="0" fillId="0" borderId="0" xfId="0" applyNumberFormat="1"/>
    <xf numFmtId="0" fontId="7" fillId="0" borderId="0" xfId="0" applyFont="1"/>
    <xf numFmtId="0" fontId="2" fillId="0" borderId="0" xfId="0" applyFont="1"/>
    <xf numFmtId="0" fontId="8" fillId="0" borderId="0" xfId="0" applyFont="1"/>
    <xf numFmtId="3" fontId="0" fillId="2" borderId="0" xfId="0" applyNumberFormat="1" applyFill="1"/>
    <xf numFmtId="3" fontId="2" fillId="0" borderId="1" xfId="0" applyNumberFormat="1" applyFont="1" applyBorder="1"/>
    <xf numFmtId="3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8" fillId="0" borderId="0" xfId="0" applyFont="1" applyAlignment="1">
      <alignment wrapText="1"/>
    </xf>
    <xf numFmtId="4" fontId="0" fillId="3" borderId="0" xfId="0" applyNumberFormat="1" applyFill="1"/>
    <xf numFmtId="0" fontId="8" fillId="0" borderId="9" xfId="0" applyFont="1" applyBorder="1"/>
    <xf numFmtId="0" fontId="2" fillId="0" borderId="0" xfId="0" applyFont="1" applyAlignment="1">
      <alignment wrapText="1"/>
    </xf>
    <xf numFmtId="14" fontId="9" fillId="0" borderId="4" xfId="0" applyNumberFormat="1" applyFont="1" applyBorder="1"/>
    <xf numFmtId="14" fontId="10" fillId="0" borderId="6" xfId="0" applyNumberFormat="1" applyFont="1" applyFill="1" applyBorder="1"/>
    <xf numFmtId="0" fontId="11" fillId="0" borderId="0" xfId="0" applyFont="1"/>
    <xf numFmtId="0" fontId="11" fillId="0" borderId="0" xfId="0" applyFont="1" applyAlignment="1">
      <alignment wrapText="1"/>
    </xf>
    <xf numFmtId="4" fontId="0" fillId="2" borderId="0" xfId="0" applyNumberFormat="1" applyFill="1"/>
    <xf numFmtId="0" fontId="7" fillId="2" borderId="0" xfId="0" applyFont="1" applyFill="1"/>
    <xf numFmtId="0" fontId="7" fillId="3" borderId="0" xfId="0" applyFont="1" applyFill="1"/>
    <xf numFmtId="0" fontId="0" fillId="0" borderId="10" xfId="0" applyBorder="1"/>
    <xf numFmtId="0" fontId="0" fillId="0" borderId="11" xfId="0" applyBorder="1"/>
    <xf numFmtId="14" fontId="12" fillId="4" borderId="12" xfId="0" applyNumberFormat="1" applyFont="1" applyFill="1" applyBorder="1"/>
    <xf numFmtId="0" fontId="7" fillId="0" borderId="0" xfId="0" applyFont="1" applyFill="1" applyBorder="1" applyAlignment="1">
      <alignment horizontal="right"/>
    </xf>
    <xf numFmtId="164" fontId="0" fillId="2" borderId="0" xfId="1" applyNumberFormat="1" applyFont="1" applyFill="1"/>
    <xf numFmtId="0" fontId="7" fillId="0" borderId="21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13" xfId="0" applyFont="1" applyBorder="1" applyAlignment="1">
      <alignment horizontal="center" wrapText="1"/>
    </xf>
    <xf numFmtId="0" fontId="7" fillId="0" borderId="28" xfId="0" applyFont="1" applyBorder="1" applyAlignment="1">
      <alignment horizontal="left"/>
    </xf>
    <xf numFmtId="166" fontId="14" fillId="5" borderId="24" xfId="0" applyNumberFormat="1" applyFont="1" applyFill="1" applyBorder="1" applyProtection="1">
      <protection locked="0"/>
    </xf>
    <xf numFmtId="0" fontId="14" fillId="5" borderId="18" xfId="0" applyFont="1" applyFill="1" applyBorder="1" applyProtection="1">
      <protection locked="0"/>
    </xf>
    <xf numFmtId="165" fontId="14" fillId="5" borderId="18" xfId="0" applyNumberFormat="1" applyFont="1" applyFill="1" applyBorder="1" applyProtection="1">
      <protection locked="0"/>
    </xf>
    <xf numFmtId="0" fontId="13" fillId="0" borderId="0" xfId="0" applyFont="1" applyFill="1" applyBorder="1" applyAlignment="1">
      <alignment horizontal="center" wrapText="1"/>
    </xf>
    <xf numFmtId="0" fontId="14" fillId="0" borderId="0" xfId="0" applyFont="1" applyFill="1" applyBorder="1"/>
    <xf numFmtId="0" fontId="14" fillId="0" borderId="17" xfId="0" applyFont="1" applyBorder="1"/>
    <xf numFmtId="17" fontId="14" fillId="0" borderId="15" xfId="0" applyNumberFormat="1" applyFont="1" applyBorder="1"/>
    <xf numFmtId="164" fontId="14" fillId="5" borderId="16" xfId="1" applyNumberFormat="1" applyFont="1" applyFill="1" applyBorder="1" applyProtection="1">
      <protection locked="0"/>
    </xf>
    <xf numFmtId="164" fontId="14" fillId="6" borderId="14" xfId="1" applyNumberFormat="1" applyFont="1" applyFill="1" applyBorder="1"/>
    <xf numFmtId="17" fontId="14" fillId="0" borderId="17" xfId="0" applyNumberFormat="1" applyFont="1" applyBorder="1"/>
    <xf numFmtId="0" fontId="14" fillId="0" borderId="0" xfId="0" applyFont="1"/>
    <xf numFmtId="0" fontId="14" fillId="0" borderId="19" xfId="0" applyFont="1" applyBorder="1"/>
    <xf numFmtId="0" fontId="14" fillId="5" borderId="20" xfId="0" applyFont="1" applyFill="1" applyBorder="1" applyProtection="1">
      <protection locked="0"/>
    </xf>
    <xf numFmtId="0" fontId="14" fillId="0" borderId="0" xfId="0" applyFont="1" applyFill="1"/>
    <xf numFmtId="164" fontId="0" fillId="5" borderId="16" xfId="1" applyNumberFormat="1" applyFont="1" applyFill="1" applyBorder="1" applyProtection="1">
      <protection locked="0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6" fillId="0" borderId="13" xfId="0" applyFont="1" applyBorder="1"/>
    <xf numFmtId="0" fontId="6" fillId="0" borderId="1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9" fontId="14" fillId="5" borderId="23" xfId="0" applyNumberFormat="1" applyFont="1" applyFill="1" applyBorder="1" applyAlignment="1" applyProtection="1">
      <alignment horizontal="center" wrapText="1"/>
      <protection locked="0"/>
    </xf>
    <xf numFmtId="49" fontId="14" fillId="5" borderId="21" xfId="0" applyNumberFormat="1" applyFont="1" applyFill="1" applyBorder="1" applyAlignment="1" applyProtection="1">
      <alignment horizontal="center" wrapText="1"/>
      <protection locked="0"/>
    </xf>
    <xf numFmtId="167" fontId="14" fillId="5" borderId="25" xfId="0" applyNumberFormat="1" applyFont="1" applyFill="1" applyBorder="1" applyAlignment="1" applyProtection="1">
      <alignment horizontal="center" wrapText="1"/>
      <protection locked="0"/>
    </xf>
    <xf numFmtId="0" fontId="18" fillId="0" borderId="0" xfId="2" applyFont="1" applyAlignment="1">
      <alignment horizontal="left"/>
    </xf>
    <xf numFmtId="0" fontId="18" fillId="0" borderId="0" xfId="2" applyFont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היפר-קישור" xfId="2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13</xdr:row>
      <xdr:rowOff>114300</xdr:rowOff>
    </xdr:from>
    <xdr:to>
      <xdr:col>8</xdr:col>
      <xdr:colOff>657225</xdr:colOff>
      <xdr:row>13</xdr:row>
      <xdr:rowOff>114300</xdr:rowOff>
    </xdr:to>
    <xdr:cxnSp macro="">
      <xdr:nvCxnSpPr>
        <xdr:cNvPr id="3" name="מחבר חץ ישר 2"/>
        <xdr:cNvCxnSpPr/>
      </xdr:nvCxnSpPr>
      <xdr:spPr>
        <a:xfrm flipH="1">
          <a:off x="11230003575" y="2733675"/>
          <a:ext cx="81915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dut@histadrut.ne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B1:J97"/>
  <sheetViews>
    <sheetView rightToLeft="1" tabSelected="1" view="pageBreakPreview" zoomScaleNormal="100" zoomScaleSheetLayoutView="100" workbookViewId="0">
      <selection activeCell="D16" sqref="D16"/>
    </sheetView>
  </sheetViews>
  <sheetFormatPr defaultRowHeight="14.25" x14ac:dyDescent="0.2"/>
  <cols>
    <col min="1" max="1" width="2.375" customWidth="1"/>
    <col min="2" max="2" width="5.375" customWidth="1"/>
    <col min="3" max="3" width="15.875" customWidth="1"/>
    <col min="6" max="6" width="35.375" customWidth="1"/>
    <col min="7" max="7" width="25.625" customWidth="1"/>
    <col min="8" max="8" width="2.25" customWidth="1"/>
    <col min="9" max="9" width="4.25" customWidth="1"/>
  </cols>
  <sheetData>
    <row r="1" spans="2:10" ht="33" x14ac:dyDescent="0.45">
      <c r="B1" s="69" t="s">
        <v>84</v>
      </c>
      <c r="C1" s="69"/>
      <c r="D1" s="69"/>
      <c r="E1" s="69"/>
      <c r="F1" s="69"/>
      <c r="G1" s="69"/>
    </row>
    <row r="2" spans="2:10" ht="33" x14ac:dyDescent="0.45">
      <c r="B2" s="63" t="s">
        <v>85</v>
      </c>
      <c r="C2" s="69" t="s">
        <v>96</v>
      </c>
      <c r="D2" s="69"/>
      <c r="E2" s="69"/>
      <c r="F2" s="69"/>
      <c r="G2" s="69"/>
    </row>
    <row r="3" spans="2:10" ht="33" x14ac:dyDescent="0.45">
      <c r="B3" s="63" t="s">
        <v>86</v>
      </c>
      <c r="C3" s="69" t="s">
        <v>97</v>
      </c>
      <c r="D3" s="69"/>
      <c r="E3" s="69"/>
      <c r="F3" s="69"/>
      <c r="G3" s="69"/>
      <c r="H3" s="59"/>
    </row>
    <row r="4" spans="2:10" ht="33" x14ac:dyDescent="0.45">
      <c r="B4" s="65" t="s">
        <v>87</v>
      </c>
      <c r="C4" s="69" t="s">
        <v>98</v>
      </c>
      <c r="D4" s="69"/>
      <c r="E4" s="69"/>
      <c r="F4" s="69"/>
      <c r="G4" s="69"/>
      <c r="H4" s="59"/>
    </row>
    <row r="5" spans="2:10" ht="33" x14ac:dyDescent="0.45">
      <c r="B5" s="66" t="s">
        <v>93</v>
      </c>
      <c r="C5" s="66" t="s">
        <v>95</v>
      </c>
      <c r="D5" s="66"/>
      <c r="E5" s="66"/>
      <c r="F5" s="66"/>
      <c r="G5" s="66"/>
      <c r="H5" s="59"/>
    </row>
    <row r="6" spans="2:10" ht="33" customHeight="1" x14ac:dyDescent="0.45">
      <c r="B6" s="64" t="s">
        <v>94</v>
      </c>
      <c r="C6" s="68" t="s">
        <v>99</v>
      </c>
      <c r="D6" s="67"/>
      <c r="E6" s="67"/>
      <c r="F6" s="67"/>
      <c r="G6" s="78" t="s">
        <v>100</v>
      </c>
      <c r="H6" s="60"/>
    </row>
    <row r="7" spans="2:10" ht="6.75" customHeight="1" x14ac:dyDescent="0.45">
      <c r="B7" s="67"/>
      <c r="C7" s="68"/>
      <c r="D7" s="67"/>
      <c r="E7" s="67"/>
      <c r="F7" s="67"/>
      <c r="G7" s="77"/>
      <c r="H7" s="60"/>
    </row>
    <row r="8" spans="2:10" ht="6.75" customHeight="1" thickBot="1" x14ac:dyDescent="0.25"/>
    <row r="9" spans="2:10" ht="15" x14ac:dyDescent="0.25">
      <c r="C9" s="38" t="s">
        <v>78</v>
      </c>
      <c r="D9" s="74"/>
      <c r="E9" s="74"/>
      <c r="F9" s="39" t="s">
        <v>79</v>
      </c>
      <c r="G9" s="44"/>
    </row>
    <row r="10" spans="2:10" ht="15" x14ac:dyDescent="0.25">
      <c r="C10" s="40" t="s">
        <v>80</v>
      </c>
      <c r="D10" s="75"/>
      <c r="E10" s="75"/>
      <c r="F10" s="37" t="s">
        <v>81</v>
      </c>
      <c r="G10" s="45"/>
    </row>
    <row r="11" spans="2:10" ht="15.75" thickBot="1" x14ac:dyDescent="0.3">
      <c r="C11" s="41" t="s">
        <v>82</v>
      </c>
      <c r="D11" s="76"/>
      <c r="E11" s="76"/>
      <c r="F11" s="43" t="s">
        <v>83</v>
      </c>
      <c r="G11" s="46"/>
    </row>
    <row r="12" spans="2:10" ht="7.5" customHeight="1" thickBot="1" x14ac:dyDescent="0.3">
      <c r="C12" s="35"/>
      <c r="D12" s="47"/>
      <c r="E12" s="47"/>
      <c r="F12" s="48"/>
      <c r="G12" s="48"/>
    </row>
    <row r="13" spans="2:10" ht="14.25" customHeight="1" x14ac:dyDescent="0.25">
      <c r="C13" s="72" t="s">
        <v>90</v>
      </c>
      <c r="D13" s="73"/>
      <c r="E13" s="70" t="s">
        <v>91</v>
      </c>
      <c r="F13" s="71"/>
      <c r="G13" s="42" t="s">
        <v>71</v>
      </c>
    </row>
    <row r="14" spans="2:10" ht="15" thickBot="1" x14ac:dyDescent="0.25">
      <c r="C14" s="49" t="s">
        <v>70</v>
      </c>
      <c r="D14" s="45"/>
      <c r="E14" s="50">
        <v>43922</v>
      </c>
      <c r="F14" s="51"/>
      <c r="G14" s="52">
        <f>IF(AND(G11&gt;0,G9&gt;0,ISTEXT(D9),ISTEXT(D10),D11&gt;0,ISTEXT(G10)),(_xlfn.IFNA('גיליון מרכז הפרשים'!L8,0)),0)</f>
        <v>0</v>
      </c>
      <c r="J14" t="s">
        <v>92</v>
      </c>
    </row>
    <row r="15" spans="2:10" x14ac:dyDescent="0.2">
      <c r="C15" s="49" t="s">
        <v>69</v>
      </c>
      <c r="D15" s="45"/>
      <c r="E15" s="53">
        <v>43891</v>
      </c>
      <c r="F15" s="51"/>
      <c r="G15" s="54"/>
    </row>
    <row r="16" spans="2:10" x14ac:dyDescent="0.2">
      <c r="C16" s="49" t="s">
        <v>68</v>
      </c>
      <c r="D16" s="45"/>
      <c r="E16" s="50">
        <v>43862</v>
      </c>
      <c r="F16" s="51"/>
      <c r="G16" s="54"/>
    </row>
    <row r="17" spans="3:7" x14ac:dyDescent="0.2">
      <c r="C17" s="49" t="s">
        <v>67</v>
      </c>
      <c r="D17" s="45"/>
      <c r="E17" s="53">
        <v>43831</v>
      </c>
      <c r="F17" s="51"/>
      <c r="G17" s="54"/>
    </row>
    <row r="18" spans="3:7" x14ac:dyDescent="0.2">
      <c r="C18" s="49" t="s">
        <v>66</v>
      </c>
      <c r="D18" s="45"/>
      <c r="E18" s="50">
        <v>43800</v>
      </c>
      <c r="F18" s="51"/>
      <c r="G18" s="54"/>
    </row>
    <row r="19" spans="3:7" x14ac:dyDescent="0.2">
      <c r="C19" s="49" t="s">
        <v>65</v>
      </c>
      <c r="D19" s="45"/>
      <c r="E19" s="53">
        <v>43770</v>
      </c>
      <c r="F19" s="51"/>
      <c r="G19" s="54"/>
    </row>
    <row r="20" spans="3:7" x14ac:dyDescent="0.2">
      <c r="C20" s="49" t="s">
        <v>64</v>
      </c>
      <c r="D20" s="45"/>
      <c r="E20" s="50">
        <v>43739</v>
      </c>
      <c r="F20" s="51"/>
      <c r="G20" s="54"/>
    </row>
    <row r="21" spans="3:7" ht="15" thickBot="1" x14ac:dyDescent="0.25">
      <c r="C21" s="55" t="s">
        <v>63</v>
      </c>
      <c r="D21" s="56"/>
      <c r="E21" s="53">
        <v>43709</v>
      </c>
      <c r="F21" s="51"/>
      <c r="G21" s="54"/>
    </row>
    <row r="22" spans="3:7" ht="15" x14ac:dyDescent="0.25">
      <c r="C22" s="61" t="s">
        <v>88</v>
      </c>
      <c r="D22" s="54"/>
      <c r="E22" s="50">
        <v>43678</v>
      </c>
      <c r="F22" s="51"/>
      <c r="G22" s="54"/>
    </row>
    <row r="23" spans="3:7" ht="15.75" thickBot="1" x14ac:dyDescent="0.3">
      <c r="C23" s="62" t="s">
        <v>89</v>
      </c>
      <c r="D23" s="57"/>
      <c r="E23" s="53">
        <v>43647</v>
      </c>
      <c r="F23" s="51"/>
      <c r="G23" s="54"/>
    </row>
    <row r="24" spans="3:7" x14ac:dyDescent="0.2">
      <c r="D24" s="54"/>
      <c r="E24" s="50">
        <v>43617</v>
      </c>
      <c r="F24" s="51"/>
      <c r="G24" s="54"/>
    </row>
    <row r="25" spans="3:7" x14ac:dyDescent="0.2">
      <c r="C25" s="54"/>
      <c r="D25" s="54"/>
      <c r="E25" s="53">
        <v>43586</v>
      </c>
      <c r="F25" s="51"/>
      <c r="G25" s="54"/>
    </row>
    <row r="26" spans="3:7" x14ac:dyDescent="0.2">
      <c r="C26" s="54"/>
      <c r="D26" s="54"/>
      <c r="E26" s="50">
        <v>43556</v>
      </c>
      <c r="F26" s="51"/>
      <c r="G26" s="54"/>
    </row>
    <row r="27" spans="3:7" x14ac:dyDescent="0.2">
      <c r="C27" s="54"/>
      <c r="D27" s="54"/>
      <c r="E27" s="53">
        <v>43525</v>
      </c>
      <c r="F27" s="51"/>
      <c r="G27" s="54"/>
    </row>
    <row r="28" spans="3:7" x14ac:dyDescent="0.2">
      <c r="C28" s="54"/>
      <c r="D28" s="54"/>
      <c r="E28" s="50">
        <v>43497</v>
      </c>
      <c r="F28" s="51"/>
      <c r="G28" s="54"/>
    </row>
    <row r="29" spans="3:7" x14ac:dyDescent="0.2">
      <c r="C29" s="54"/>
      <c r="D29" s="54"/>
      <c r="E29" s="53">
        <v>43466</v>
      </c>
      <c r="F29" s="58"/>
      <c r="G29" s="54"/>
    </row>
    <row r="30" spans="3:7" x14ac:dyDescent="0.2">
      <c r="C30" s="54"/>
      <c r="D30" s="54"/>
      <c r="E30" s="50">
        <v>43435</v>
      </c>
      <c r="F30" s="51"/>
      <c r="G30" s="54"/>
    </row>
    <row r="31" spans="3:7" x14ac:dyDescent="0.2">
      <c r="C31" s="54"/>
      <c r="D31" s="54"/>
      <c r="E31" s="53">
        <v>43405</v>
      </c>
      <c r="F31" s="51"/>
      <c r="G31" s="54"/>
    </row>
    <row r="32" spans="3:7" x14ac:dyDescent="0.2">
      <c r="C32" s="54"/>
      <c r="D32" s="54"/>
      <c r="E32" s="50">
        <v>43374</v>
      </c>
      <c r="F32" s="51"/>
      <c r="G32" s="54"/>
    </row>
    <row r="33" spans="3:7" x14ac:dyDescent="0.2">
      <c r="C33" s="54"/>
      <c r="D33" s="54"/>
      <c r="E33" s="53">
        <v>43344</v>
      </c>
      <c r="F33" s="51"/>
      <c r="G33" s="54"/>
    </row>
    <row r="34" spans="3:7" x14ac:dyDescent="0.2">
      <c r="C34" s="54"/>
      <c r="D34" s="54"/>
      <c r="E34" s="50">
        <v>43313</v>
      </c>
      <c r="F34" s="51"/>
      <c r="G34" s="54"/>
    </row>
    <row r="35" spans="3:7" x14ac:dyDescent="0.2">
      <c r="C35" s="54"/>
      <c r="D35" s="54"/>
      <c r="E35" s="53">
        <v>43282</v>
      </c>
      <c r="F35" s="51"/>
      <c r="G35" s="54"/>
    </row>
    <row r="36" spans="3:7" x14ac:dyDescent="0.2">
      <c r="C36" s="54"/>
      <c r="D36" s="54"/>
      <c r="E36" s="50">
        <v>43252</v>
      </c>
      <c r="F36" s="51"/>
      <c r="G36" s="54"/>
    </row>
    <row r="37" spans="3:7" x14ac:dyDescent="0.2">
      <c r="C37" s="54"/>
      <c r="D37" s="54"/>
      <c r="E37" s="53">
        <v>43221</v>
      </c>
      <c r="F37" s="51"/>
      <c r="G37" s="54"/>
    </row>
    <row r="38" spans="3:7" x14ac:dyDescent="0.2">
      <c r="C38" s="54"/>
      <c r="D38" s="54"/>
      <c r="E38" s="50">
        <v>43191</v>
      </c>
      <c r="F38" s="51"/>
      <c r="G38" s="54"/>
    </row>
    <row r="39" spans="3:7" x14ac:dyDescent="0.2">
      <c r="C39" s="54"/>
      <c r="D39" s="54"/>
      <c r="E39" s="53">
        <v>43160</v>
      </c>
      <c r="F39" s="51"/>
      <c r="G39" s="54"/>
    </row>
    <row r="40" spans="3:7" x14ac:dyDescent="0.2">
      <c r="C40" s="54"/>
      <c r="D40" s="54"/>
      <c r="E40" s="50">
        <v>43132</v>
      </c>
      <c r="F40" s="51"/>
      <c r="G40" s="54"/>
    </row>
    <row r="41" spans="3:7" x14ac:dyDescent="0.2">
      <c r="C41" s="54"/>
      <c r="D41" s="54"/>
      <c r="E41" s="53">
        <v>43101</v>
      </c>
      <c r="F41" s="51"/>
      <c r="G41" s="54"/>
    </row>
    <row r="42" spans="3:7" x14ac:dyDescent="0.2">
      <c r="C42" s="54"/>
      <c r="D42" s="54"/>
      <c r="E42" s="50">
        <v>43070</v>
      </c>
      <c r="F42" s="51"/>
      <c r="G42" s="54"/>
    </row>
    <row r="43" spans="3:7" x14ac:dyDescent="0.2">
      <c r="C43" s="54"/>
      <c r="D43" s="54"/>
      <c r="E43" s="53">
        <v>43040</v>
      </c>
      <c r="F43" s="51"/>
      <c r="G43" s="54"/>
    </row>
    <row r="44" spans="3:7" x14ac:dyDescent="0.2">
      <c r="C44" s="54"/>
      <c r="D44" s="54"/>
      <c r="E44" s="50">
        <v>43009</v>
      </c>
      <c r="F44" s="51"/>
      <c r="G44" s="54"/>
    </row>
    <row r="45" spans="3:7" x14ac:dyDescent="0.2">
      <c r="C45" s="54"/>
      <c r="D45" s="54"/>
      <c r="E45" s="53">
        <v>42979</v>
      </c>
      <c r="F45" s="51"/>
      <c r="G45" s="54"/>
    </row>
    <row r="46" spans="3:7" x14ac:dyDescent="0.2">
      <c r="C46" s="54"/>
      <c r="D46" s="54"/>
      <c r="E46" s="50">
        <v>42948</v>
      </c>
      <c r="F46" s="51"/>
      <c r="G46" s="54"/>
    </row>
    <row r="47" spans="3:7" x14ac:dyDescent="0.2">
      <c r="C47" s="54"/>
      <c r="D47" s="54"/>
      <c r="E47" s="53">
        <v>42917</v>
      </c>
      <c r="F47" s="51"/>
      <c r="G47" s="54"/>
    </row>
    <row r="48" spans="3:7" x14ac:dyDescent="0.2">
      <c r="C48" s="54"/>
      <c r="D48" s="54"/>
      <c r="E48" s="50">
        <v>42887</v>
      </c>
      <c r="F48" s="51"/>
      <c r="G48" s="54"/>
    </row>
    <row r="49" spans="3:7" x14ac:dyDescent="0.2">
      <c r="C49" s="54"/>
      <c r="D49" s="54"/>
      <c r="E49" s="53">
        <v>42856</v>
      </c>
      <c r="F49" s="51"/>
      <c r="G49" s="54"/>
    </row>
    <row r="50" spans="3:7" x14ac:dyDescent="0.2">
      <c r="C50" s="54"/>
      <c r="D50" s="54"/>
      <c r="E50" s="50">
        <v>42826</v>
      </c>
      <c r="F50" s="51"/>
      <c r="G50" s="54"/>
    </row>
    <row r="51" spans="3:7" x14ac:dyDescent="0.2">
      <c r="C51" s="54"/>
      <c r="D51" s="54"/>
      <c r="E51" s="53">
        <v>42795</v>
      </c>
      <c r="F51" s="51"/>
      <c r="G51" s="54"/>
    </row>
    <row r="52" spans="3:7" x14ac:dyDescent="0.2">
      <c r="C52" s="54"/>
      <c r="D52" s="54"/>
      <c r="E52" s="50">
        <v>42767</v>
      </c>
      <c r="F52" s="51"/>
      <c r="G52" s="54"/>
    </row>
    <row r="53" spans="3:7" x14ac:dyDescent="0.2">
      <c r="C53" s="54"/>
      <c r="D53" s="54"/>
      <c r="E53" s="53">
        <v>42736</v>
      </c>
      <c r="F53" s="51"/>
      <c r="G53" s="54"/>
    </row>
    <row r="54" spans="3:7" x14ac:dyDescent="0.2">
      <c r="C54" s="54"/>
      <c r="D54" s="54"/>
      <c r="E54" s="50">
        <v>42705</v>
      </c>
      <c r="F54" s="51"/>
      <c r="G54" s="54"/>
    </row>
    <row r="55" spans="3:7" x14ac:dyDescent="0.2">
      <c r="C55" s="54"/>
      <c r="D55" s="54"/>
      <c r="E55" s="53">
        <v>42675</v>
      </c>
      <c r="F55" s="51"/>
      <c r="G55" s="54"/>
    </row>
    <row r="56" spans="3:7" x14ac:dyDescent="0.2">
      <c r="C56" s="54"/>
      <c r="D56" s="54"/>
      <c r="E56" s="50">
        <v>42644</v>
      </c>
      <c r="F56" s="51"/>
      <c r="G56" s="54"/>
    </row>
    <row r="57" spans="3:7" x14ac:dyDescent="0.2">
      <c r="C57" s="54"/>
      <c r="D57" s="54"/>
      <c r="E57" s="53">
        <v>42614</v>
      </c>
      <c r="F57" s="51"/>
      <c r="G57" s="54"/>
    </row>
    <row r="58" spans="3:7" x14ac:dyDescent="0.2">
      <c r="C58" s="54"/>
      <c r="D58" s="54"/>
      <c r="E58" s="50">
        <v>42583</v>
      </c>
      <c r="F58" s="51"/>
      <c r="G58" s="54"/>
    </row>
    <row r="59" spans="3:7" x14ac:dyDescent="0.2">
      <c r="C59" s="54"/>
      <c r="D59" s="54"/>
      <c r="E59" s="53">
        <v>42552</v>
      </c>
      <c r="F59" s="51"/>
      <c r="G59" s="54"/>
    </row>
    <row r="60" spans="3:7" x14ac:dyDescent="0.2">
      <c r="C60" s="54"/>
      <c r="D60" s="54"/>
      <c r="E60" s="50">
        <v>42522</v>
      </c>
      <c r="F60" s="51"/>
      <c r="G60" s="54"/>
    </row>
    <row r="61" spans="3:7" x14ac:dyDescent="0.2">
      <c r="C61" s="54"/>
      <c r="D61" s="54"/>
      <c r="E61" s="53">
        <v>42491</v>
      </c>
      <c r="F61" s="51"/>
      <c r="G61" s="54"/>
    </row>
    <row r="62" spans="3:7" x14ac:dyDescent="0.2">
      <c r="C62" s="54"/>
      <c r="D62" s="54"/>
      <c r="E62" s="50">
        <v>42461</v>
      </c>
      <c r="F62" s="51"/>
      <c r="G62" s="54"/>
    </row>
    <row r="63" spans="3:7" x14ac:dyDescent="0.2">
      <c r="C63" s="54"/>
      <c r="D63" s="54"/>
      <c r="E63" s="53">
        <v>42430</v>
      </c>
      <c r="F63" s="51"/>
      <c r="G63" s="54"/>
    </row>
    <row r="64" spans="3:7" x14ac:dyDescent="0.2">
      <c r="C64" s="54"/>
      <c r="D64" s="54"/>
      <c r="E64" s="50">
        <v>42401</v>
      </c>
      <c r="F64" s="51"/>
      <c r="G64" s="54"/>
    </row>
    <row r="65" spans="3:7" x14ac:dyDescent="0.2">
      <c r="C65" s="54"/>
      <c r="D65" s="54"/>
      <c r="E65" s="53">
        <v>42370</v>
      </c>
      <c r="F65" s="51"/>
      <c r="G65" s="54"/>
    </row>
    <row r="66" spans="3:7" x14ac:dyDescent="0.2">
      <c r="C66" s="54"/>
      <c r="D66" s="54"/>
      <c r="E66" s="50">
        <v>42339</v>
      </c>
      <c r="F66" s="51"/>
      <c r="G66" s="54"/>
    </row>
    <row r="67" spans="3:7" x14ac:dyDescent="0.2">
      <c r="C67" s="54"/>
      <c r="D67" s="54"/>
      <c r="E67" s="53">
        <v>42309</v>
      </c>
      <c r="F67" s="51"/>
      <c r="G67" s="54"/>
    </row>
    <row r="68" spans="3:7" x14ac:dyDescent="0.2">
      <c r="C68" s="54"/>
      <c r="D68" s="54"/>
      <c r="E68" s="50">
        <v>42278</v>
      </c>
      <c r="F68" s="51"/>
      <c r="G68" s="54"/>
    </row>
    <row r="69" spans="3:7" x14ac:dyDescent="0.2">
      <c r="C69" s="54"/>
      <c r="D69" s="54"/>
      <c r="E69" s="53">
        <v>42248</v>
      </c>
      <c r="F69" s="51"/>
      <c r="G69" s="54"/>
    </row>
    <row r="70" spans="3:7" x14ac:dyDescent="0.2">
      <c r="C70" s="54"/>
      <c r="D70" s="54"/>
      <c r="E70" s="50">
        <v>42217</v>
      </c>
      <c r="F70" s="51"/>
      <c r="G70" s="54"/>
    </row>
    <row r="71" spans="3:7" x14ac:dyDescent="0.2">
      <c r="C71" s="54"/>
      <c r="D71" s="54"/>
      <c r="E71" s="53">
        <v>42186</v>
      </c>
      <c r="F71" s="51"/>
      <c r="G71" s="54"/>
    </row>
    <row r="72" spans="3:7" x14ac:dyDescent="0.2">
      <c r="C72" s="54"/>
      <c r="D72" s="54"/>
      <c r="E72" s="50">
        <v>42156</v>
      </c>
      <c r="F72" s="51"/>
      <c r="G72" s="54"/>
    </row>
    <row r="73" spans="3:7" x14ac:dyDescent="0.2">
      <c r="C73" s="54"/>
      <c r="D73" s="54"/>
      <c r="E73" s="53">
        <v>42125</v>
      </c>
      <c r="F73" s="51"/>
      <c r="G73" s="54"/>
    </row>
    <row r="74" spans="3:7" x14ac:dyDescent="0.2">
      <c r="C74" s="54"/>
      <c r="D74" s="54"/>
      <c r="E74" s="50">
        <v>42095</v>
      </c>
      <c r="F74" s="51"/>
      <c r="G74" s="54"/>
    </row>
    <row r="75" spans="3:7" x14ac:dyDescent="0.2">
      <c r="C75" s="54"/>
      <c r="D75" s="54"/>
      <c r="E75" s="53">
        <v>42064</v>
      </c>
      <c r="F75" s="51"/>
      <c r="G75" s="54"/>
    </row>
    <row r="76" spans="3:7" x14ac:dyDescent="0.2">
      <c r="C76" s="54"/>
      <c r="D76" s="54"/>
      <c r="E76" s="50">
        <v>42036</v>
      </c>
      <c r="F76" s="51"/>
      <c r="G76" s="54"/>
    </row>
    <row r="77" spans="3:7" x14ac:dyDescent="0.2">
      <c r="C77" s="54"/>
      <c r="D77" s="54"/>
      <c r="E77" s="53">
        <v>42005</v>
      </c>
      <c r="F77" s="51"/>
      <c r="G77" s="54"/>
    </row>
    <row r="78" spans="3:7" x14ac:dyDescent="0.2">
      <c r="C78" s="54"/>
      <c r="D78" s="54"/>
      <c r="E78" s="50">
        <v>41974</v>
      </c>
      <c r="F78" s="51"/>
      <c r="G78" s="54"/>
    </row>
    <row r="79" spans="3:7" x14ac:dyDescent="0.2">
      <c r="C79" s="54"/>
      <c r="D79" s="54"/>
      <c r="E79" s="53">
        <v>41944</v>
      </c>
      <c r="F79" s="51"/>
      <c r="G79" s="54"/>
    </row>
    <row r="80" spans="3:7" x14ac:dyDescent="0.2">
      <c r="C80" s="54"/>
      <c r="D80" s="54"/>
      <c r="E80" s="50">
        <v>41913</v>
      </c>
      <c r="F80" s="51"/>
      <c r="G80" s="54"/>
    </row>
    <row r="81" spans="3:7" x14ac:dyDescent="0.2">
      <c r="C81" s="54"/>
      <c r="D81" s="54"/>
      <c r="E81" s="53">
        <v>41883</v>
      </c>
      <c r="F81" s="51"/>
      <c r="G81" s="54"/>
    </row>
    <row r="82" spans="3:7" x14ac:dyDescent="0.2">
      <c r="C82" s="54"/>
      <c r="D82" s="54"/>
      <c r="E82" s="50">
        <v>41852</v>
      </c>
      <c r="F82" s="51"/>
      <c r="G82" s="54"/>
    </row>
    <row r="83" spans="3:7" x14ac:dyDescent="0.2">
      <c r="C83" s="54"/>
      <c r="D83" s="54"/>
      <c r="E83" s="53">
        <v>41821</v>
      </c>
      <c r="F83" s="51"/>
      <c r="G83" s="54"/>
    </row>
    <row r="84" spans="3:7" x14ac:dyDescent="0.2">
      <c r="C84" s="54"/>
      <c r="D84" s="54"/>
      <c r="E84" s="50">
        <v>41791</v>
      </c>
      <c r="F84" s="51"/>
      <c r="G84" s="54"/>
    </row>
    <row r="85" spans="3:7" x14ac:dyDescent="0.2">
      <c r="C85" s="54"/>
      <c r="D85" s="54"/>
      <c r="E85" s="53">
        <v>41760</v>
      </c>
      <c r="F85" s="51"/>
      <c r="G85" s="54"/>
    </row>
    <row r="86" spans="3:7" x14ac:dyDescent="0.2">
      <c r="C86" s="54"/>
      <c r="D86" s="54"/>
      <c r="E86" s="50">
        <v>41730</v>
      </c>
      <c r="F86" s="51"/>
      <c r="G86" s="54"/>
    </row>
    <row r="87" spans="3:7" x14ac:dyDescent="0.2">
      <c r="C87" s="54"/>
      <c r="D87" s="54"/>
      <c r="E87" s="53">
        <v>41699</v>
      </c>
      <c r="F87" s="51"/>
      <c r="G87" s="54"/>
    </row>
    <row r="88" spans="3:7" x14ac:dyDescent="0.2">
      <c r="C88" s="54"/>
      <c r="D88" s="54"/>
      <c r="E88" s="50">
        <v>41671</v>
      </c>
      <c r="F88" s="51"/>
      <c r="G88" s="54"/>
    </row>
    <row r="89" spans="3:7" x14ac:dyDescent="0.2">
      <c r="C89" s="54"/>
      <c r="D89" s="54"/>
      <c r="E89" s="53">
        <v>41640</v>
      </c>
      <c r="F89" s="51"/>
      <c r="G89" s="54"/>
    </row>
    <row r="90" spans="3:7" x14ac:dyDescent="0.2">
      <c r="C90" s="54"/>
      <c r="D90" s="54"/>
      <c r="E90" s="50">
        <v>41609</v>
      </c>
      <c r="F90" s="51"/>
      <c r="G90" s="54"/>
    </row>
    <row r="91" spans="3:7" x14ac:dyDescent="0.2">
      <c r="C91" s="54"/>
      <c r="D91" s="54"/>
      <c r="E91" s="53">
        <v>41579</v>
      </c>
      <c r="F91" s="51"/>
      <c r="G91" s="54"/>
    </row>
    <row r="92" spans="3:7" x14ac:dyDescent="0.2">
      <c r="C92" s="54"/>
      <c r="D92" s="54"/>
      <c r="E92" s="50">
        <v>41548</v>
      </c>
      <c r="F92" s="51"/>
      <c r="G92" s="54"/>
    </row>
    <row r="93" spans="3:7" x14ac:dyDescent="0.2">
      <c r="C93" s="54"/>
      <c r="D93" s="54"/>
      <c r="E93" s="53">
        <v>41518</v>
      </c>
      <c r="F93" s="51"/>
      <c r="G93" s="54"/>
    </row>
    <row r="94" spans="3:7" x14ac:dyDescent="0.2">
      <c r="C94" s="54"/>
      <c r="D94" s="54"/>
      <c r="E94" s="53">
        <v>41487</v>
      </c>
      <c r="F94" s="51"/>
      <c r="G94" s="54"/>
    </row>
    <row r="95" spans="3:7" x14ac:dyDescent="0.2">
      <c r="C95" s="54"/>
      <c r="D95" s="54"/>
      <c r="E95" s="53">
        <v>41456</v>
      </c>
      <c r="F95" s="51"/>
      <c r="G95" s="54"/>
    </row>
    <row r="96" spans="3:7" x14ac:dyDescent="0.2">
      <c r="C96" s="54"/>
      <c r="D96" s="54"/>
      <c r="E96" s="53">
        <v>41426</v>
      </c>
      <c r="F96" s="51"/>
      <c r="G96" s="54"/>
    </row>
    <row r="97" spans="3:7" x14ac:dyDescent="0.2">
      <c r="C97" s="54"/>
      <c r="D97" s="54"/>
      <c r="E97" s="53">
        <v>41395</v>
      </c>
      <c r="F97" s="51"/>
      <c r="G97" s="54"/>
    </row>
  </sheetData>
  <sheetProtection algorithmName="SHA-512" hashValue="SWfW0OgR2F/paYNjv3p7/plu72DwNl/HYiBGHWb/QMrLzkKrLTk+qDBISUKBpJ38SW3H7qkWj9lyAjy0P5fmRw==" saltValue="oNkL8ru3L/fBopZ8C+kp8Q==" spinCount="100000" sheet="1" objects="1" scenarios="1" selectLockedCells="1"/>
  <mergeCells count="9">
    <mergeCell ref="C3:G3"/>
    <mergeCell ref="C2:G2"/>
    <mergeCell ref="B1:G1"/>
    <mergeCell ref="E13:F13"/>
    <mergeCell ref="C13:D13"/>
    <mergeCell ref="D9:E9"/>
    <mergeCell ref="D10:E10"/>
    <mergeCell ref="D11:E11"/>
    <mergeCell ref="C4:G4"/>
  </mergeCells>
  <dataValidations xWindow="279" yWindow="396" count="2">
    <dataValidation type="date" showInputMessage="1" showErrorMessage="1" errorTitle="תאריך לא חוקי" error="הזן תאריך במבנה_x000a_dd/mm/yy" sqref="G11">
      <formula1>29221</formula1>
      <formula2>43952</formula2>
    </dataValidation>
    <dataValidation type="textLength" allowBlank="1" showInputMessage="1" showErrorMessage="1" errorTitle="ת.ז. לא חוקית" error="הזן מספר זהות של 9 ספרות" sqref="G9">
      <formula1>8</formula1>
      <formula2>9</formula2>
    </dataValidation>
  </dataValidations>
  <hyperlinks>
    <hyperlink ref="G6" r:id="rId1"/>
  </hyperlinks>
  <printOptions horizontalCentered="1" verticalCentered="1"/>
  <pageMargins left="0.70866141732283472" right="0.70866141732283472" top="0" bottom="0" header="0" footer="0"/>
  <pageSetup paperSize="9" scale="6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279" yWindow="396" count="1">
        <x14:dataValidation type="list" allowBlank="1" showInputMessage="1" showErrorMessage="1" errorTitle="דרגה לא חוקית" error="יש לבחור דרגה מהרשימה">
          <x14:formula1>
            <xm:f>'טבלאות שכר חוזה כלכלנים'!$D$4:$D$27</xm:f>
          </x14:formula1>
          <xm:sqref>D14:D21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1"/>
  <dimension ref="A1:O24"/>
  <sheetViews>
    <sheetView rightToLeft="1" topLeftCell="A14" workbookViewId="0">
      <selection activeCell="F14" sqref="F14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2013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2013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 t="shared" ref="C12:F12" si="0">SUM(C8:C11)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>'נתוני העובד'!F97</f>
        <v>0</v>
      </c>
      <c r="H12" s="4">
        <f>'נתוני העובד'!F96</f>
        <v>0</v>
      </c>
      <c r="I12" s="4">
        <f>'נתוני העובד'!F95</f>
        <v>0</v>
      </c>
      <c r="J12" s="4">
        <f>'נתוני העובד'!F94</f>
        <v>0</v>
      </c>
      <c r="K12" s="4">
        <f>'נתוני העובד'!F93</f>
        <v>0</v>
      </c>
      <c r="L12" s="4">
        <f>'נתוני העובד'!F92</f>
        <v>0</v>
      </c>
      <c r="M12" s="4">
        <f>'נתוני העובד'!F91</f>
        <v>0</v>
      </c>
      <c r="N12" s="4">
        <f>'נתוני העובד'!F90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העובד'!D21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SUM(G15:N15)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1">IF(D12&gt;0,D15-D12,0)</f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13">
        <f>SUM(G16:N16)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/>
  <dimension ref="A2:L11"/>
  <sheetViews>
    <sheetView rightToLeft="1" workbookViewId="0">
      <selection activeCell="F14" sqref="F14"/>
    </sheetView>
  </sheetViews>
  <sheetFormatPr defaultRowHeight="14.25" x14ac:dyDescent="0.2"/>
  <cols>
    <col min="3" max="4" width="14.875" customWidth="1"/>
  </cols>
  <sheetData>
    <row r="2" spans="1:12" x14ac:dyDescent="0.2">
      <c r="G2" s="1" t="s">
        <v>48</v>
      </c>
      <c r="H2" s="1"/>
    </row>
    <row r="3" spans="1:12" x14ac:dyDescent="0.2">
      <c r="D3" s="1">
        <v>2020</v>
      </c>
      <c r="E3" s="1">
        <v>2019</v>
      </c>
      <c r="F3" s="1">
        <v>2018</v>
      </c>
      <c r="G3" s="1">
        <v>2017</v>
      </c>
      <c r="H3" s="1">
        <v>2016</v>
      </c>
      <c r="I3" s="1">
        <v>2015</v>
      </c>
      <c r="J3" s="1">
        <v>2014</v>
      </c>
      <c r="K3" s="1">
        <v>2013</v>
      </c>
      <c r="L3" t="s">
        <v>17</v>
      </c>
    </row>
    <row r="4" spans="1:12" x14ac:dyDescent="0.2">
      <c r="A4" t="s">
        <v>47</v>
      </c>
      <c r="D4" s="2">
        <f>'2020'!O16</f>
        <v>0</v>
      </c>
      <c r="E4" s="2">
        <f>'2019'!O16</f>
        <v>0</v>
      </c>
      <c r="F4" s="2">
        <f>'2018'!O16</f>
        <v>0</v>
      </c>
      <c r="G4" s="2">
        <f>'2017'!O16</f>
        <v>0</v>
      </c>
      <c r="H4" s="2">
        <f>'2016'!O16</f>
        <v>0</v>
      </c>
      <c r="I4" s="2">
        <f>'2015'!O16</f>
        <v>0</v>
      </c>
      <c r="J4" s="2">
        <f>'2014'!O16</f>
        <v>0</v>
      </c>
      <c r="K4" s="2">
        <f>'2013'!O16</f>
        <v>0</v>
      </c>
    </row>
    <row r="5" spans="1:12" x14ac:dyDescent="0.2">
      <c r="A5" t="s">
        <v>41</v>
      </c>
      <c r="D5" s="36">
        <f>'2020'!O18</f>
        <v>0</v>
      </c>
      <c r="E5" s="12">
        <f>'2019'!$O$18</f>
        <v>0</v>
      </c>
      <c r="F5" s="12">
        <f>'2018'!O18</f>
        <v>0</v>
      </c>
      <c r="G5" s="12">
        <f>'2017'!O18</f>
        <v>0</v>
      </c>
      <c r="H5" s="12">
        <f>'2016'!O18</f>
        <v>0</v>
      </c>
      <c r="I5" s="12">
        <f>'2015'!O18</f>
        <v>0</v>
      </c>
      <c r="J5" s="12">
        <f>'2014'!O18</f>
        <v>0</v>
      </c>
      <c r="K5" s="12">
        <f>'2013'!O18</f>
        <v>0</v>
      </c>
    </row>
    <row r="6" spans="1:12" x14ac:dyDescent="0.2">
      <c r="D6" s="36"/>
      <c r="E6" s="12"/>
      <c r="F6" s="12"/>
      <c r="G6" s="12"/>
      <c r="H6" s="12"/>
      <c r="I6" s="12"/>
      <c r="J6" s="12"/>
      <c r="K6" s="12"/>
    </row>
    <row r="7" spans="1:12" x14ac:dyDescent="0.2">
      <c r="A7" t="s">
        <v>42</v>
      </c>
      <c r="D7" s="36">
        <f>'2020'!O18</f>
        <v>0</v>
      </c>
      <c r="E7" s="12">
        <f>'2019'!$O$20</f>
        <v>0</v>
      </c>
      <c r="F7" s="12">
        <f>'2018'!O20</f>
        <v>0</v>
      </c>
      <c r="G7" s="12">
        <f>'2017'!O20</f>
        <v>0</v>
      </c>
      <c r="H7" s="12">
        <f>'2016'!O20</f>
        <v>0</v>
      </c>
      <c r="I7" s="12">
        <f>'2015'!O20</f>
        <v>0</v>
      </c>
      <c r="J7" s="12">
        <f>'2014'!O20</f>
        <v>0</v>
      </c>
      <c r="K7" s="12">
        <f>'2013'!O20</f>
        <v>0</v>
      </c>
    </row>
    <row r="8" spans="1:12" ht="15" thickBot="1" x14ac:dyDescent="0.25">
      <c r="A8" t="s">
        <v>43</v>
      </c>
      <c r="D8" s="4">
        <f>D4+D5+D7</f>
        <v>0</v>
      </c>
      <c r="E8" s="4">
        <f>E4+E5+E7</f>
        <v>0</v>
      </c>
      <c r="F8" s="4">
        <f t="shared" ref="F8:K8" si="0">F4+F5+F7</f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  <c r="L8" s="2">
        <f>SUM(D8:K8)</f>
        <v>0</v>
      </c>
    </row>
    <row r="9" spans="1:12" ht="15" thickTop="1" x14ac:dyDescent="0.2"/>
    <row r="11" spans="1:12" x14ac:dyDescent="0.2">
      <c r="B11" t="s">
        <v>44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L27"/>
  <sheetViews>
    <sheetView rightToLeft="1" topLeftCell="E1" zoomScaleNormal="100" workbookViewId="0">
      <selection activeCell="I14" sqref="I14"/>
    </sheetView>
  </sheetViews>
  <sheetFormatPr defaultRowHeight="14.25" x14ac:dyDescent="0.2"/>
  <cols>
    <col min="9" max="9" width="9.875" bestFit="1" customWidth="1"/>
  </cols>
  <sheetData>
    <row r="1" spans="1:12" ht="15" thickBot="1" x14ac:dyDescent="0.25">
      <c r="A1" t="s">
        <v>45</v>
      </c>
    </row>
    <row r="2" spans="1:12" ht="15" thickBot="1" x14ac:dyDescent="0.25">
      <c r="A2" t="s">
        <v>46</v>
      </c>
      <c r="G2" s="32" t="s">
        <v>49</v>
      </c>
      <c r="H2" s="33"/>
      <c r="I2" s="34">
        <v>41214</v>
      </c>
    </row>
    <row r="3" spans="1:12" ht="15" x14ac:dyDescent="0.25">
      <c r="C3" t="s">
        <v>19</v>
      </c>
      <c r="D3" s="9" t="s">
        <v>30</v>
      </c>
      <c r="E3" s="30">
        <v>514</v>
      </c>
      <c r="F3" s="31">
        <v>551</v>
      </c>
      <c r="G3" t="s">
        <v>62</v>
      </c>
      <c r="H3" s="6"/>
      <c r="K3" s="6"/>
      <c r="L3" s="6"/>
    </row>
    <row r="4" spans="1:12" ht="15" x14ac:dyDescent="0.25">
      <c r="A4" t="s">
        <v>50</v>
      </c>
      <c r="D4">
        <v>36</v>
      </c>
      <c r="E4" s="30"/>
      <c r="F4" s="22">
        <v>6508.03</v>
      </c>
    </row>
    <row r="5" spans="1:12" ht="15" x14ac:dyDescent="0.25">
      <c r="D5" t="s">
        <v>72</v>
      </c>
      <c r="E5" s="30"/>
      <c r="F5" s="22">
        <v>6995.03</v>
      </c>
    </row>
    <row r="6" spans="1:12" ht="15" x14ac:dyDescent="0.25">
      <c r="D6" t="s">
        <v>73</v>
      </c>
      <c r="E6" s="30"/>
      <c r="F6" s="22">
        <v>7482.03</v>
      </c>
    </row>
    <row r="7" spans="1:12" ht="15" x14ac:dyDescent="0.25">
      <c r="D7">
        <v>37</v>
      </c>
      <c r="E7" s="30"/>
      <c r="F7" s="22">
        <v>7028.68</v>
      </c>
    </row>
    <row r="8" spans="1:12" ht="15" x14ac:dyDescent="0.25">
      <c r="D8" t="s">
        <v>74</v>
      </c>
      <c r="E8" s="30"/>
      <c r="F8" s="22">
        <v>7515.68</v>
      </c>
    </row>
    <row r="9" spans="1:12" ht="15" x14ac:dyDescent="0.25">
      <c r="D9" t="s">
        <v>75</v>
      </c>
      <c r="E9" s="30"/>
      <c r="F9" s="22">
        <v>8002.68</v>
      </c>
    </row>
    <row r="10" spans="1:12" ht="15" x14ac:dyDescent="0.25">
      <c r="D10">
        <v>38</v>
      </c>
      <c r="E10" s="30"/>
      <c r="F10" s="22">
        <v>7864.39</v>
      </c>
    </row>
    <row r="11" spans="1:12" ht="15" x14ac:dyDescent="0.25">
      <c r="D11" t="s">
        <v>76</v>
      </c>
      <c r="E11" s="30"/>
      <c r="F11" s="22">
        <v>8351.39</v>
      </c>
    </row>
    <row r="12" spans="1:12" ht="15" x14ac:dyDescent="0.25">
      <c r="D12" t="s">
        <v>77</v>
      </c>
      <c r="E12" s="30"/>
      <c r="F12" s="22">
        <v>8838.39</v>
      </c>
    </row>
    <row r="13" spans="1:12" x14ac:dyDescent="0.2">
      <c r="C13">
        <v>100</v>
      </c>
      <c r="D13">
        <v>39</v>
      </c>
      <c r="E13" s="29">
        <v>9697.8700000000008</v>
      </c>
      <c r="F13" s="22">
        <v>8572.18</v>
      </c>
    </row>
    <row r="14" spans="1:12" x14ac:dyDescent="0.2">
      <c r="C14">
        <v>102</v>
      </c>
      <c r="D14" t="s">
        <v>31</v>
      </c>
      <c r="E14" s="29">
        <v>10249.200000000001</v>
      </c>
      <c r="F14" s="22">
        <v>9059.52</v>
      </c>
    </row>
    <row r="15" spans="1:12" x14ac:dyDescent="0.2">
      <c r="C15">
        <v>104</v>
      </c>
      <c r="D15" t="s">
        <v>32</v>
      </c>
      <c r="E15" s="29">
        <v>10800.54</v>
      </c>
      <c r="F15" s="22">
        <v>9546.85</v>
      </c>
    </row>
    <row r="16" spans="1:12" x14ac:dyDescent="0.2">
      <c r="C16">
        <v>110</v>
      </c>
      <c r="D16">
        <v>40</v>
      </c>
      <c r="E16" s="29">
        <v>11325.73</v>
      </c>
      <c r="F16" s="22">
        <v>10011.08</v>
      </c>
    </row>
    <row r="17" spans="3:6" x14ac:dyDescent="0.2">
      <c r="C17">
        <v>112</v>
      </c>
      <c r="D17" t="s">
        <v>33</v>
      </c>
      <c r="E17" s="29">
        <v>11877.05</v>
      </c>
      <c r="F17" s="22">
        <v>10498.41</v>
      </c>
    </row>
    <row r="18" spans="3:6" x14ac:dyDescent="0.2">
      <c r="C18">
        <v>114</v>
      </c>
      <c r="D18" t="s">
        <v>34</v>
      </c>
      <c r="E18" s="29">
        <v>12428.37</v>
      </c>
      <c r="F18" s="22">
        <v>10985.74</v>
      </c>
    </row>
    <row r="19" spans="3:6" x14ac:dyDescent="0.2">
      <c r="C19">
        <v>120</v>
      </c>
      <c r="D19">
        <v>41</v>
      </c>
      <c r="E19" s="29">
        <v>13241.95</v>
      </c>
      <c r="F19" s="22">
        <v>11704.87</v>
      </c>
    </row>
    <row r="20" spans="3:6" x14ac:dyDescent="0.2">
      <c r="C20">
        <v>122</v>
      </c>
      <c r="D20" t="s">
        <v>35</v>
      </c>
      <c r="E20" s="29">
        <v>13241.95</v>
      </c>
      <c r="F20" s="22">
        <v>12192.19</v>
      </c>
    </row>
    <row r="21" spans="3:6" x14ac:dyDescent="0.2">
      <c r="C21">
        <v>124</v>
      </c>
      <c r="D21" t="s">
        <v>36</v>
      </c>
      <c r="E21" s="29">
        <v>14344.6</v>
      </c>
      <c r="F21" s="22">
        <v>12679.54</v>
      </c>
    </row>
    <row r="22" spans="3:6" x14ac:dyDescent="0.2">
      <c r="C22">
        <v>130</v>
      </c>
      <c r="D22">
        <v>42</v>
      </c>
      <c r="E22" s="29">
        <v>14677.1</v>
      </c>
      <c r="F22" s="22">
        <v>12973.45</v>
      </c>
    </row>
    <row r="23" spans="3:6" x14ac:dyDescent="0.2">
      <c r="C23">
        <v>132</v>
      </c>
      <c r="D23" t="s">
        <v>37</v>
      </c>
      <c r="E23" s="29">
        <v>15228.41</v>
      </c>
      <c r="F23" s="22">
        <v>13460.75</v>
      </c>
    </row>
    <row r="24" spans="3:6" x14ac:dyDescent="0.2">
      <c r="C24">
        <v>134</v>
      </c>
      <c r="D24" t="s">
        <v>38</v>
      </c>
      <c r="E24" s="29">
        <v>15779.76</v>
      </c>
      <c r="F24" s="22">
        <v>13948.11</v>
      </c>
    </row>
    <row r="25" spans="3:6" x14ac:dyDescent="0.2">
      <c r="C25">
        <v>140</v>
      </c>
      <c r="D25">
        <v>43</v>
      </c>
      <c r="E25" s="29">
        <v>16268.79</v>
      </c>
      <c r="F25" s="22">
        <v>14380.37</v>
      </c>
    </row>
    <row r="26" spans="3:6" x14ac:dyDescent="0.2">
      <c r="C26">
        <v>142</v>
      </c>
      <c r="D26" t="s">
        <v>39</v>
      </c>
      <c r="E26" s="29">
        <v>17725.830000000002</v>
      </c>
      <c r="F26" s="22">
        <v>15668.29</v>
      </c>
    </row>
    <row r="27" spans="3:6" x14ac:dyDescent="0.2">
      <c r="C27">
        <v>144</v>
      </c>
      <c r="D27" t="s">
        <v>40</v>
      </c>
      <c r="E27" s="29">
        <v>18277.169999999998</v>
      </c>
      <c r="F27" s="22">
        <v>16155.63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4"/>
  <dimension ref="A1:O24"/>
  <sheetViews>
    <sheetView rightToLeft="1" zoomScaleNormal="100" workbookViewId="0">
      <selection activeCell="D3" sqref="D3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2020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2020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העובד'!F17</f>
        <v>0</v>
      </c>
      <c r="D12" s="4">
        <f>'נתוני העובד'!F16</f>
        <v>0</v>
      </c>
      <c r="E12" s="4">
        <f>'נתוני העובד'!F15</f>
        <v>0</v>
      </c>
      <c r="F12" s="4">
        <f>'נתוני העובד'!F14</f>
        <v>0</v>
      </c>
      <c r="G12" s="4">
        <f t="shared" ref="G12" si="0">SUM(G8:G11)</f>
        <v>0</v>
      </c>
      <c r="H12" s="4">
        <f>SUM(H8:H11)</f>
        <v>0</v>
      </c>
      <c r="I12" s="4">
        <f t="shared" ref="I12:N12" si="1">SUM(I8:I11)</f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העובד'!D14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/>
      <c r="H15" s="5"/>
      <c r="I15" s="5"/>
      <c r="J15" s="5"/>
      <c r="K15" s="5"/>
      <c r="L15" s="5"/>
      <c r="M15" s="5"/>
      <c r="N15" s="5"/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F16" si="2">IF(D12&gt;0,D15-D12,0)</f>
        <v>0</v>
      </c>
      <c r="E16" s="5">
        <f t="shared" si="2"/>
        <v>0</v>
      </c>
      <c r="F16" s="5">
        <f t="shared" si="2"/>
        <v>0</v>
      </c>
      <c r="G16" s="5"/>
      <c r="H16" s="5"/>
      <c r="I16" s="5"/>
      <c r="J16" s="5"/>
      <c r="K16" s="5"/>
      <c r="L16" s="5"/>
      <c r="M16" s="5"/>
      <c r="N16" s="5"/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5"/>
  <dimension ref="A1:O24"/>
  <sheetViews>
    <sheetView rightToLeft="1" workbookViewId="0">
      <selection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2019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2019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העובד'!F29</f>
        <v>0</v>
      </c>
      <c r="D12" s="4">
        <f>'נתוני העובד'!F28</f>
        <v>0</v>
      </c>
      <c r="E12" s="4">
        <f>'נתוני העובד'!F27</f>
        <v>0</v>
      </c>
      <c r="F12" s="4">
        <f>'נתוני העובד'!F26</f>
        <v>0</v>
      </c>
      <c r="G12" s="4">
        <f>'נתוני העובד'!F25</f>
        <v>0</v>
      </c>
      <c r="H12" s="4">
        <f>'נתוני העובד'!F24</f>
        <v>0</v>
      </c>
      <c r="I12" s="4">
        <f>'נתוני העובד'!F23</f>
        <v>0</v>
      </c>
      <c r="J12" s="4">
        <f>'נתוני העובד'!F22</f>
        <v>0</v>
      </c>
      <c r="K12" s="4">
        <f>'נתוני העובד'!F21</f>
        <v>0</v>
      </c>
      <c r="L12" s="4">
        <f>'נתוני העובד'!F20</f>
        <v>0</v>
      </c>
      <c r="M12" s="4">
        <f>'נתוני העובד'!F19</f>
        <v>0</v>
      </c>
      <c r="N12" s="4">
        <f>'נתוני העובד'!F18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העובד'!D15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6"/>
  <dimension ref="A1:O24"/>
  <sheetViews>
    <sheetView rightToLeft="1" workbookViewId="0">
      <pane ySplit="6" topLeftCell="A7" activePane="bottomLeft" state="frozen"/>
      <selection pane="bottomLeft"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2018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2019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העובד'!F41</f>
        <v>0</v>
      </c>
      <c r="D12" s="4">
        <f>'נתוני העובד'!F40</f>
        <v>0</v>
      </c>
      <c r="E12" s="4">
        <f>'נתוני העובד'!F39</f>
        <v>0</v>
      </c>
      <c r="F12" s="4">
        <f>'נתוני העובד'!F38</f>
        <v>0</v>
      </c>
      <c r="G12" s="4">
        <f>'נתוני העובד'!F37</f>
        <v>0</v>
      </c>
      <c r="H12" s="4">
        <f>'נתוני העובד'!F36</f>
        <v>0</v>
      </c>
      <c r="I12" s="4">
        <f>'נתוני העובד'!F35</f>
        <v>0</v>
      </c>
      <c r="J12" s="4">
        <f>'נתוני העובד'!F34</f>
        <v>0</v>
      </c>
      <c r="K12" s="4">
        <f>'נתוני העובד'!F33</f>
        <v>0</v>
      </c>
      <c r="L12" s="4">
        <f>'נתוני העובד'!F32</f>
        <v>0</v>
      </c>
      <c r="M12" s="4">
        <f>'נתוני העובד'!F31</f>
        <v>0</v>
      </c>
      <c r="N12" s="4">
        <f>'נתוני העובד'!F30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העובד'!D16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7"/>
  <dimension ref="A1:O24"/>
  <sheetViews>
    <sheetView rightToLeft="1" topLeftCell="B8" workbookViewId="0">
      <selection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2017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2019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העובד'!F53</f>
        <v>0</v>
      </c>
      <c r="D12" s="4">
        <f>'נתוני העובד'!F52</f>
        <v>0</v>
      </c>
      <c r="E12" s="4">
        <f>'נתוני העובד'!F51</f>
        <v>0</v>
      </c>
      <c r="F12" s="4">
        <f>'נתוני העובד'!F50</f>
        <v>0</v>
      </c>
      <c r="G12" s="4">
        <f>'נתוני העובד'!F49</f>
        <v>0</v>
      </c>
      <c r="H12" s="4">
        <f>'נתוני העובד'!F48</f>
        <v>0</v>
      </c>
      <c r="I12" s="4">
        <f>'נתוני העובד'!F47</f>
        <v>0</v>
      </c>
      <c r="J12" s="4">
        <f>'נתוני העובד'!F46</f>
        <v>0</v>
      </c>
      <c r="K12" s="4">
        <f>'נתוני העובד'!F45</f>
        <v>0</v>
      </c>
      <c r="L12" s="4">
        <f>'נתוני העובד'!F44</f>
        <v>0</v>
      </c>
      <c r="M12" s="4">
        <f>'נתוני העובד'!F43</f>
        <v>0</v>
      </c>
      <c r="N12" s="4">
        <f>'נתוני העובד'!F42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העובד'!D17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8"/>
  <dimension ref="A1:O24"/>
  <sheetViews>
    <sheetView rightToLeft="1" topLeftCell="B1" workbookViewId="0">
      <selection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2016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2016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העובד'!F65</f>
        <v>0</v>
      </c>
      <c r="D12" s="4">
        <f>'נתוני העובד'!F64</f>
        <v>0</v>
      </c>
      <c r="E12" s="4">
        <f>'נתוני העובד'!F63</f>
        <v>0</v>
      </c>
      <c r="F12" s="4">
        <f>'נתוני העובד'!F62</f>
        <v>0</v>
      </c>
      <c r="G12" s="4">
        <f>'נתוני העובד'!F61</f>
        <v>0</v>
      </c>
      <c r="H12" s="4">
        <f>'נתוני העובד'!F60</f>
        <v>0</v>
      </c>
      <c r="I12" s="4">
        <f>'נתוני העובד'!F59</f>
        <v>0</v>
      </c>
      <c r="J12" s="4">
        <f>'נתוני העובד'!F58</f>
        <v>0</v>
      </c>
      <c r="K12" s="4">
        <f>'נתוני העובד'!F57</f>
        <v>0</v>
      </c>
      <c r="L12" s="4">
        <f>'נתוני העובד'!F56</f>
        <v>0</v>
      </c>
      <c r="M12" s="4">
        <f>'נתוני העובד'!F55</f>
        <v>0</v>
      </c>
      <c r="N12" s="4">
        <f>'נתוני העובד'!F54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העובד'!D18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9"/>
  <dimension ref="A1:O24"/>
  <sheetViews>
    <sheetView rightToLeft="1" topLeftCell="B9" workbookViewId="0">
      <selection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2015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2019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העובד'!F77</f>
        <v>0</v>
      </c>
      <c r="D12" s="4">
        <f>'נתוני העובד'!F76</f>
        <v>0</v>
      </c>
      <c r="E12" s="4">
        <f>'נתוני העובד'!F75</f>
        <v>0</v>
      </c>
      <c r="F12" s="4">
        <f>'נתוני העובד'!F74</f>
        <v>0</v>
      </c>
      <c r="G12" s="4">
        <f>'נתוני העובד'!F73</f>
        <v>0</v>
      </c>
      <c r="H12" s="4">
        <f>'נתוני העובד'!F72</f>
        <v>0</v>
      </c>
      <c r="I12" s="4">
        <f>'נתוני העובד'!F71</f>
        <v>0</v>
      </c>
      <c r="J12" s="4">
        <f>'נתוני העובד'!F70</f>
        <v>0</v>
      </c>
      <c r="K12" s="4">
        <f>'נתוני העובד'!F69</f>
        <v>0</v>
      </c>
      <c r="L12" s="4">
        <f>'נתוני העובד'!F68</f>
        <v>0</v>
      </c>
      <c r="M12" s="4">
        <f>'נתוני העובד'!F67</f>
        <v>0</v>
      </c>
      <c r="N12" s="4">
        <f>'נתוני העובד'!F66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העובד'!D19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0"/>
  <dimension ref="A1:O24"/>
  <sheetViews>
    <sheetView rightToLeft="1" topLeftCell="B9" workbookViewId="0">
      <selection activeCell="C16" sqref="C16"/>
    </sheetView>
  </sheetViews>
  <sheetFormatPr defaultRowHeight="14.25" x14ac:dyDescent="0.2"/>
  <cols>
    <col min="1" max="2" width="10.625" customWidth="1"/>
    <col min="4" max="4" width="9.875" bestFit="1" customWidth="1"/>
    <col min="15" max="15" width="9.875" bestFit="1" customWidth="1"/>
  </cols>
  <sheetData>
    <row r="1" spans="1:15" ht="15" thickBot="1" x14ac:dyDescent="0.25"/>
    <row r="2" spans="1:15" ht="15" x14ac:dyDescent="0.25">
      <c r="B2" s="15" t="s">
        <v>51</v>
      </c>
      <c r="C2" s="16"/>
      <c r="D2" s="25">
        <v>41214</v>
      </c>
      <c r="F2" t="s">
        <v>0</v>
      </c>
      <c r="I2">
        <v>2014</v>
      </c>
    </row>
    <row r="3" spans="1:15" ht="15" x14ac:dyDescent="0.25">
      <c r="B3" s="17" t="s">
        <v>52</v>
      </c>
      <c r="C3" s="18"/>
      <c r="D3" s="26">
        <f>'נתוני העובד'!G11</f>
        <v>0</v>
      </c>
      <c r="E3" s="27" t="s">
        <v>61</v>
      </c>
      <c r="F3" s="27"/>
    </row>
    <row r="4" spans="1:15" ht="30.75" thickBot="1" x14ac:dyDescent="0.3">
      <c r="A4" s="28" t="s">
        <v>61</v>
      </c>
      <c r="B4" s="19" t="s">
        <v>57</v>
      </c>
      <c r="C4" s="20"/>
      <c r="D4" s="23" t="s">
        <v>34</v>
      </c>
      <c r="E4" s="10" t="s">
        <v>58</v>
      </c>
      <c r="F4" s="10"/>
      <c r="G4" s="10"/>
      <c r="H4" s="10"/>
      <c r="I4" t="s">
        <v>59</v>
      </c>
    </row>
    <row r="5" spans="1:15" x14ac:dyDescent="0.2">
      <c r="B5" s="18"/>
      <c r="C5" s="18"/>
      <c r="D5" s="18"/>
    </row>
    <row r="6" spans="1:15" x14ac:dyDescent="0.2">
      <c r="A6" t="s">
        <v>20</v>
      </c>
      <c r="F6" s="1" t="s">
        <v>1</v>
      </c>
      <c r="G6" s="1">
        <v>2014</v>
      </c>
    </row>
    <row r="7" spans="1:15" x14ac:dyDescent="0.2"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18</v>
      </c>
    </row>
    <row r="8" spans="1:15" x14ac:dyDescent="0.2">
      <c r="A8" t="s">
        <v>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t="s">
        <v>15</v>
      </c>
      <c r="C9" s="2"/>
      <c r="D9" s="2"/>
      <c r="E9" s="2"/>
      <c r="G9" s="2"/>
      <c r="H9" s="2"/>
      <c r="I9" s="2"/>
      <c r="M9" s="2"/>
    </row>
    <row r="10" spans="1:15" x14ac:dyDescent="0.2">
      <c r="A10" t="s">
        <v>16</v>
      </c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2">
        <f>SUM(C10:N10)</f>
        <v>0</v>
      </c>
    </row>
    <row r="11" spans="1:15" ht="57" x14ac:dyDescent="0.2">
      <c r="A11" t="s">
        <v>29</v>
      </c>
      <c r="B11" s="24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15" thickBot="1" x14ac:dyDescent="0.25">
      <c r="A12" t="s">
        <v>17</v>
      </c>
      <c r="C12" s="4">
        <f>'נתוני העובד'!F89</f>
        <v>0</v>
      </c>
      <c r="D12" s="4">
        <f>'נתוני העובד'!F88</f>
        <v>0</v>
      </c>
      <c r="E12" s="4">
        <f>'נתוני העובד'!F87</f>
        <v>0</v>
      </c>
      <c r="F12" s="4">
        <f>'נתוני העובד'!F86</f>
        <v>0</v>
      </c>
      <c r="G12" s="4">
        <f>'נתוני העובד'!F85</f>
        <v>0</v>
      </c>
      <c r="H12" s="4">
        <f>'נתוני העובד'!F84</f>
        <v>0</v>
      </c>
      <c r="I12" s="4">
        <f>'נתוני העובד'!F83</f>
        <v>0</v>
      </c>
      <c r="J12" s="4">
        <f>'נתוני העובד'!F82</f>
        <v>0</v>
      </c>
      <c r="K12" s="4">
        <f>'נתוני העובד'!F81</f>
        <v>0</v>
      </c>
      <c r="L12" s="4">
        <f>'נתוני העובד'!F80</f>
        <v>0</v>
      </c>
      <c r="M12" s="4">
        <f>'נתוני העובד'!F79</f>
        <v>0</v>
      </c>
      <c r="N12" s="4">
        <f>'נתוני העובד'!F78</f>
        <v>0</v>
      </c>
    </row>
    <row r="13" spans="1:15" ht="15" thickTop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5" ht="135" x14ac:dyDescent="0.25">
      <c r="A14" s="11"/>
      <c r="B14" s="11"/>
      <c r="C14" s="21" t="s">
        <v>53</v>
      </c>
      <c r="D14" s="21" t="s">
        <v>55</v>
      </c>
    </row>
    <row r="15" spans="1:15" x14ac:dyDescent="0.2">
      <c r="A15" t="s">
        <v>54</v>
      </c>
      <c r="B15" s="7">
        <f>'נתוני העובד'!D20</f>
        <v>0</v>
      </c>
      <c r="C15" s="5" t="e">
        <f>IF($D$3&lt;$D$2,VLOOKUP($B$15,'טבלאות שכר חוזה כלכלנים'!$D:$F,2,0),VLOOKUP($B$15,'טבלאות שכר חוזה כלכלנים'!$D:$F,3,0))</f>
        <v>#N/A</v>
      </c>
      <c r="D15" s="5" t="e">
        <f>IF($D$3&lt;$D$2,VLOOKUP($B$15,'טבלאות שכר חוזה כלכלנים'!$D:$F,2,0),VLOOKUP($B$15,'טבלאות שכר חוזה כלכלנים'!$D:$F,3,0))</f>
        <v>#N/A</v>
      </c>
      <c r="E15" s="5" t="e">
        <f>IF($D$3&lt;$D$2,VLOOKUP($B$15,'טבלאות שכר חוזה כלכלנים'!$D:$F,2,0),VLOOKUP($B$15,'טבלאות שכר חוזה כלכלנים'!$D:$F,3,0))</f>
        <v>#N/A</v>
      </c>
      <c r="F15" s="5" t="e">
        <f>IF($D$3&lt;$D$2,VLOOKUP($B$15,'טבלאות שכר חוזה כלכלנים'!$D:$F,2,0),VLOOKUP($B$15,'טבלאות שכר חוזה כלכלנים'!$D:$F,3,0))</f>
        <v>#N/A</v>
      </c>
      <c r="G15" s="5" t="e">
        <f>IF($D$3&lt;$D$2,VLOOKUP($B$15,'טבלאות שכר חוזה כלכלנים'!$D:$F,2,0),VLOOKUP($B$15,'טבלאות שכר חוזה כלכלנים'!$D:$F,3,0))</f>
        <v>#N/A</v>
      </c>
      <c r="H15" s="5" t="e">
        <f>IF($D$3&lt;$D$2,VLOOKUP($B$15,'טבלאות שכר חוזה כלכלנים'!$D:$F,2,0),VLOOKUP($B$15,'טבלאות שכר חוזה כלכלנים'!$D:$F,3,0))</f>
        <v>#N/A</v>
      </c>
      <c r="I15" s="5" t="e">
        <f>IF($D$3&lt;$D$2,VLOOKUP($B$15,'טבלאות שכר חוזה כלכלנים'!$D:$F,2,0),VLOOKUP($B$15,'טבלאות שכר חוזה כלכלנים'!$D:$F,3,0))</f>
        <v>#N/A</v>
      </c>
      <c r="J15" s="5" t="e">
        <f>IF($D$3&lt;$D$2,VLOOKUP($B$15,'טבלאות שכר חוזה כלכלנים'!$D:$F,2,0),VLOOKUP($B$15,'טבלאות שכר חוזה כלכלנים'!$D:$F,3,0))</f>
        <v>#N/A</v>
      </c>
      <c r="K15" s="5" t="e">
        <f>IF($D$3&lt;$D$2,VLOOKUP($B$15,'טבלאות שכר חוזה כלכלנים'!$D:$F,2,0),VLOOKUP($B$15,'טבלאות שכר חוזה כלכלנים'!$D:$F,3,0))</f>
        <v>#N/A</v>
      </c>
      <c r="L15" s="5" t="e">
        <f>IF($D$3&lt;$D$2,VLOOKUP($B$15,'טבלאות שכר חוזה כלכלנים'!$D:$F,2,0),VLOOKUP($B$15,'טבלאות שכר חוזה כלכלנים'!$D:$F,3,0))</f>
        <v>#N/A</v>
      </c>
      <c r="M15" s="5" t="e">
        <f>IF($D$3&lt;$D$2,VLOOKUP($B$15,'טבלאות שכר חוזה כלכלנים'!$D:$F,2,0),VLOOKUP($B$15,'טבלאות שכר חוזה כלכלנים'!$D:$F,3,0))</f>
        <v>#N/A</v>
      </c>
      <c r="N15" s="5" t="e">
        <f>IF($D$3&lt;$D$2,VLOOKUP($B$15,'טבלאות שכר חוזה כלכלנים'!$D:$F,2,0),VLOOKUP($B$15,'טבלאות שכר חוזה כלכלנים'!$D:$F,3,0))</f>
        <v>#N/A</v>
      </c>
      <c r="O15" s="5" t="e">
        <f>SUM(C15:N15)</f>
        <v>#N/A</v>
      </c>
    </row>
    <row r="16" spans="1:15" ht="15" thickBot="1" x14ac:dyDescent="0.25">
      <c r="A16" t="s">
        <v>56</v>
      </c>
      <c r="C16" s="5">
        <f>IF(C12&gt;0,C15-C12,0)</f>
        <v>0</v>
      </c>
      <c r="D16" s="5">
        <f t="shared" ref="D16:N16" si="0">IF(D12&gt;0,D15-D12,0)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13">
        <f>SUM(C16:N16)</f>
        <v>0</v>
      </c>
    </row>
    <row r="17" spans="1:15" ht="15" thickTop="1" x14ac:dyDescent="0.2">
      <c r="O17" s="2"/>
    </row>
    <row r="18" spans="1:15" x14ac:dyDescent="0.2">
      <c r="A18" s="6" t="s">
        <v>25</v>
      </c>
      <c r="B18" s="8">
        <v>0.13500000000000001</v>
      </c>
      <c r="C18" s="6"/>
      <c r="D18" t="s">
        <v>27</v>
      </c>
      <c r="O18" s="3">
        <f>B18*O16</f>
        <v>0</v>
      </c>
    </row>
    <row r="19" spans="1:15" ht="28.5" x14ac:dyDescent="0.2">
      <c r="A19" s="6" t="s">
        <v>21</v>
      </c>
      <c r="B19" t="s">
        <v>26</v>
      </c>
      <c r="C19" t="s">
        <v>28</v>
      </c>
      <c r="O19" s="3"/>
    </row>
    <row r="20" spans="1:15" x14ac:dyDescent="0.2">
      <c r="A20" t="s">
        <v>22</v>
      </c>
      <c r="O20" s="3">
        <f>O16*0.075</f>
        <v>0</v>
      </c>
    </row>
    <row r="21" spans="1:15" ht="21.6" customHeight="1" x14ac:dyDescent="0.2">
      <c r="A21" s="6" t="s">
        <v>23</v>
      </c>
      <c r="B21" t="s">
        <v>24</v>
      </c>
      <c r="O21">
        <f>O10*0.075</f>
        <v>0</v>
      </c>
    </row>
    <row r="23" spans="1:15" ht="15" thickBot="1" x14ac:dyDescent="0.25">
      <c r="B23" t="s">
        <v>47</v>
      </c>
      <c r="O23" s="4">
        <f>O16+O18+O20+O21</f>
        <v>0</v>
      </c>
    </row>
    <row r="24" spans="1:15" ht="15" thickTop="1" x14ac:dyDescent="0.2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1</vt:i4>
      </vt:variant>
    </vt:vector>
  </HeadingPairs>
  <TitlesOfParts>
    <vt:vector size="12" baseType="lpstr">
      <vt:lpstr>נתוני העובד</vt:lpstr>
      <vt:lpstr>טבלאות שכר חוזה כלכלנים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גיליון מרכז הפרשים</vt:lpstr>
      <vt:lpstr>'נתוני העובד'!WPrint_Area_W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REVITAL</dc:creator>
  <cp:lastModifiedBy>Lior Chen</cp:lastModifiedBy>
  <cp:lastPrinted>2020-05-12T10:42:13Z</cp:lastPrinted>
  <dcterms:created xsi:type="dcterms:W3CDTF">2020-03-25T06:51:44Z</dcterms:created>
  <dcterms:modified xsi:type="dcterms:W3CDTF">2020-07-09T12:01:24Z</dcterms:modified>
</cp:coreProperties>
</file>